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72" activeTab="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/>
  <calcPr calcId="162913"/>
</workbook>
</file>

<file path=xl/sharedStrings.xml><?xml version="1.0" encoding="utf-8"?>
<sst xmlns="http://schemas.openxmlformats.org/spreadsheetml/2006/main" count="3874" uniqueCount="1295">
  <si>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</si>
  <si>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</si>
  <si>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</si>
  <si>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</si>
  <si>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</si>
  <si>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</si>
  <si>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</si>
  <si>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</si>
  <si>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</si>
  <si>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</si>
  <si>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</si>
  <si>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</si>
  <si>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</si>
  <si>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</si>
  <si>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</si>
  <si>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</si>
  <si>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</si>
  <si>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</si>
  <si>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</si>
  <si>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</si>
  <si>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</si>
  <si>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</si>
  <si>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</si>
  <si>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</si>
  <si>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</si>
  <si>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</si>
  <si>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</si>
  <si>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</si>
  <si>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</si>
  <si>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</si>
  <si>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</si>
  <si>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</si>
  <si>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</si>
  <si>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</si>
  <si>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Index</t>
  </si>
  <si>
    <t>NIFTY</t>
  </si>
  <si>
    <t>BANKNIFTY</t>
  </si>
  <si>
    <t>FINNIFTY</t>
  </si>
  <si>
    <t>MIDCPNIFTY</t>
  </si>
  <si>
    <t>AARTIIND</t>
  </si>
  <si>
    <t>Capital_Goods</t>
  </si>
  <si>
    <t>ABB</t>
  </si>
  <si>
    <t>Pharma</t>
  </si>
  <si>
    <t>ABBOTINDIA</t>
  </si>
  <si>
    <t>ABCAPITAL</t>
  </si>
  <si>
    <t>Textile</t>
  </si>
  <si>
    <t>ABFRL</t>
  </si>
  <si>
    <t>Cement</t>
  </si>
  <si>
    <t>ACC</t>
  </si>
  <si>
    <t>ADANIENT</t>
  </si>
  <si>
    <t>ADANIPORTS</t>
  </si>
  <si>
    <t>ALKEM</t>
  </si>
  <si>
    <t>AMBUJACEM</t>
  </si>
  <si>
    <t>APOLLOHOSP</t>
  </si>
  <si>
    <t>Automobile</t>
  </si>
  <si>
    <t>APOLLOTYRE</t>
  </si>
  <si>
    <t>ASHOKLEY</t>
  </si>
  <si>
    <t>FMCG</t>
  </si>
  <si>
    <t>ASIANPAINT</t>
  </si>
  <si>
    <t>ASTRAL</t>
  </si>
  <si>
    <t>ATUL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</si>
  <si>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</si>
  <si>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</si>
  <si>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</si>
  <si>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</si>
  <si>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</si>
  <si>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</si>
  <si>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</si>
  <si>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</si>
  <si>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</si>
  <si>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BALRAMCHIN</t>
  </si>
  <si>
    <t>BANDHANBNK</t>
  </si>
  <si>
    <t>BANKBARODA</t>
  </si>
  <si>
    <t>BATAINDIA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</si>
  <si>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</si>
  <si>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</si>
  <si>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</si>
  <si>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</si>
  <si>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</si>
  <si>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</si>
  <si>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</si>
  <si>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</si>
  <si>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</si>
  <si>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</si>
  <si>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</si>
  <si>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Technology</t>
  </si>
  <si>
    <t>BSOFT</t>
  </si>
  <si>
    <t>CANBK</t>
  </si>
  <si>
    <t>CANFINHOME</t>
  </si>
  <si>
    <t>CHAMBLFERT</t>
  </si>
  <si>
    <t>CHOLAFIN</t>
  </si>
  <si>
    <t>CIPLA</t>
  </si>
  <si>
    <t>COALINDIA</t>
  </si>
  <si>
    <t>COFORGE</t>
  </si>
  <si>
    <t>COLPAL</t>
  </si>
  <si>
    <t>CONCOR</t>
  </si>
  <si>
    <t>COROMANDEL</t>
  </si>
  <si>
    <t>CROMPTON</t>
  </si>
  <si>
    <t>CUB</t>
  </si>
  <si>
    <t>CUMMINSIND</t>
  </si>
  <si>
    <t>DABUR</t>
  </si>
  <si>
    <t>DALBHARAT</t>
  </si>
  <si>
    <t>DEEPAKNTR</t>
  </si>
  <si>
    <t>DIVISLAB</t>
  </si>
  <si>
    <t>DIXON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</si>
  <si>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</si>
  <si>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</si>
  <si>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</si>
  <si>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</si>
  <si>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</si>
  <si>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</si>
  <si>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</si>
  <si>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</si>
  <si>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</si>
  <si>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</si>
  <si>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</si>
  <si>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GNFC</t>
  </si>
  <si>
    <t>GODREJCP</t>
  </si>
  <si>
    <t>GODREJPROP</t>
  </si>
  <si>
    <t>GRANULES</t>
  </si>
  <si>
    <t>GRASIM</t>
  </si>
  <si>
    <t>GUJGASLTD</t>
  </si>
  <si>
    <t>HAL</t>
  </si>
  <si>
    <t>HAVELLS</t>
  </si>
  <si>
    <t>HCLTECH</t>
  </si>
  <si>
    <t>HDFCAMC</t>
  </si>
  <si>
    <t>HDFCBANK</t>
  </si>
  <si>
    <t>HDFCLIFE</t>
  </si>
  <si>
    <t>HEROMOTOCO</t>
  </si>
  <si>
    <t>Metals</t>
  </si>
  <si>
    <t>HINDALCO</t>
  </si>
  <si>
    <t>HINDCOPPER</t>
  </si>
  <si>
    <t>HINDPETRO</t>
  </si>
  <si>
    <t>HINDUNILVR</t>
  </si>
  <si>
    <t>IBULHSGFIN</t>
  </si>
  <si>
    <t>ICICIBANK</t>
  </si>
  <si>
    <t>ICICIGI</t>
  </si>
  <si>
    <t>ICICIPRULI</t>
  </si>
  <si>
    <t>IDEA</t>
  </si>
  <si>
    <t>IDFC</t>
  </si>
  <si>
    <t>IDFCFIRSTB</t>
  </si>
  <si>
    <t>IEX</t>
  </si>
  <si>
    <t>IGL</t>
  </si>
  <si>
    <t>INDHOTEL</t>
  </si>
  <si>
    <t>INDIACEM</t>
  </si>
  <si>
    <t>INDIAMART</t>
  </si>
  <si>
    <t>INDIGO</t>
  </si>
  <si>
    <t>INDUSINDBK</t>
  </si>
  <si>
    <t>INDUSTOWER</t>
  </si>
  <si>
    <t>INFY</t>
  </si>
  <si>
    <t>INTELLECT</t>
  </si>
  <si>
    <t>IOC</t>
  </si>
  <si>
    <t>IPCALAB</t>
  </si>
  <si>
    <t>IRCTC</t>
  </si>
  <si>
    <t>ITC</t>
  </si>
  <si>
    <t>JINDALSTEL</t>
  </si>
  <si>
    <t>JKCEMENT</t>
  </si>
  <si>
    <t>JSWSTEEL</t>
  </si>
  <si>
    <t>JUBLFOOD</t>
  </si>
  <si>
    <t>KOTAKBANK</t>
  </si>
  <si>
    <t>LALPATHLAB</t>
  </si>
  <si>
    <t>LAURUSLABS</t>
  </si>
  <si>
    <t>LICHSGFIN</t>
  </si>
  <si>
    <t>LT</t>
  </si>
  <si>
    <t>LTIM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</si>
  <si>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</si>
  <si>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</si>
  <si>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</si>
  <si>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</si>
  <si>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</si>
  <si>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</si>
  <si>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</si>
  <si>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</si>
  <si>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MCX</t>
  </si>
  <si>
    <t>METROPOLIS</t>
  </si>
  <si>
    <t>MFSL</t>
  </si>
  <si>
    <t>MGL</t>
  </si>
  <si>
    <t>MOTHERSON</t>
  </si>
  <si>
    <t>MPHASIS</t>
  </si>
  <si>
    <t>MRF</t>
  </si>
  <si>
    <t>MUTHOOTFIN</t>
  </si>
  <si>
    <t>NATIONALUM</t>
  </si>
  <si>
    <t>NAUKRI</t>
  </si>
  <si>
    <t>NAVINFLUOR</t>
  </si>
  <si>
    <t>NESTLEIND</t>
  </si>
  <si>
    <t>NMDC</t>
  </si>
  <si>
    <t>Power</t>
  </si>
  <si>
    <t>NTPC</t>
  </si>
  <si>
    <t>OBEROIRLTY</t>
  </si>
  <si>
    <t>OFSS</t>
  </si>
  <si>
    <t>ONGC</t>
  </si>
  <si>
    <t>PAGEIND</t>
  </si>
  <si>
    <t>PEL</t>
  </si>
  <si>
    <t>PERSISTENT</t>
  </si>
  <si>
    <t>PETRONET</t>
  </si>
  <si>
    <t>PFC</t>
  </si>
  <si>
    <t>PIDILITIND</t>
  </si>
  <si>
    <t>PIIND</t>
  </si>
  <si>
    <t>PNB</t>
  </si>
  <si>
    <t>POLYCAB</t>
  </si>
  <si>
    <t>POWERGRID</t>
  </si>
  <si>
    <t>Media</t>
  </si>
  <si>
    <t>PVRINOX</t>
  </si>
  <si>
    <t>RAMCOCEM</t>
  </si>
  <si>
    <t>RBLBANK</t>
  </si>
  <si>
    <t>RECLTD</t>
  </si>
  <si>
    <t>RELIANCE</t>
  </si>
  <si>
    <t>SAIL</t>
  </si>
  <si>
    <t>SBICARD</t>
  </si>
  <si>
    <t>SBILIFE</t>
  </si>
  <si>
    <t>SBIN</t>
  </si>
  <si>
    <t>SHREECEM</t>
  </si>
  <si>
    <t>SIEMENS</t>
  </si>
  <si>
    <t>SRF</t>
  </si>
  <si>
    <t>SHRIRAMFIN</t>
  </si>
  <si>
    <t>SUNPHARMA</t>
  </si>
  <si>
    <t>SUNTV</t>
  </si>
  <si>
    <t>SYNGENE</t>
  </si>
  <si>
    <t>TATACHEM</t>
  </si>
  <si>
    <t>TATACOMM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</si>
  <si>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</si>
  <si>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</si>
  <si>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</si>
  <si>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</si>
  <si>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</si>
  <si>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</si>
  <si>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</si>
  <si>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</si>
  <si>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</si>
  <si>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</si>
  <si>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</si>
  <si>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</si>
  <si>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</si>
  <si>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</si>
  <si>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</si>
  <si>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</si>
  <si>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</si>
  <si>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ZYDUSLIFE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</si>
  <si>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</si>
  <si>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</si>
  <si>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</si>
  <si>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</si>
  <si>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</si>
  <si>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</si>
  <si>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</si>
  <si>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</si>
  <si>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</si>
  <si>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</si>
  <si>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</si>
  <si>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</si>
  <si>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</si>
  <si>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</si>
  <si>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</si>
  <si>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</si>
  <si>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</si>
  <si>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</si>
  <si>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</si>
  <si>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</si>
  <si>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</si>
  <si>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</si>
  <si>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</si>
  <si>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ADANIGREEN</t>
  </si>
  <si>
    <t>ATGL</t>
  </si>
  <si>
    <t>AWL</t>
  </si>
  <si>
    <t>DMART</t>
  </si>
  <si>
    <t>BAJAJHLDNG</t>
  </si>
  <si>
    <t>BANKINDIA</t>
  </si>
  <si>
    <t>CLEAN</t>
  </si>
  <si>
    <t>DELHIVERY</t>
  </si>
  <si>
    <t>EMAMILTD</t>
  </si>
  <si>
    <t>NYKAA</t>
  </si>
  <si>
    <t>FORTIS</t>
  </si>
  <si>
    <t>GLAND</t>
  </si>
  <si>
    <t>GSPL</t>
  </si>
  <si>
    <t>HINDZINC</t>
  </si>
  <si>
    <t>HONAUT</t>
  </si>
  <si>
    <t>ISEC</t>
  </si>
  <si>
    <t>INDIANB</t>
  </si>
  <si>
    <t>JSWENERGY</t>
  </si>
  <si>
    <t>LICI</t>
  </si>
  <si>
    <t>LINDEINDIA</t>
  </si>
  <si>
    <t>MAXHEALTH</t>
  </si>
  <si>
    <t>MSUMI</t>
  </si>
  <si>
    <t>NAM-INDIA</t>
  </si>
  <si>
    <t>OIL</t>
  </si>
  <si>
    <t>PAYTM</t>
  </si>
  <si>
    <t>POLICYBZR</t>
  </si>
  <si>
    <t>PATANJALI</t>
  </si>
  <si>
    <t>POONAWALLA</t>
  </si>
  <si>
    <t>PRESTIGE</t>
  </si>
  <si>
    <t>PGHH</t>
  </si>
  <si>
    <t>SONACOMS</t>
  </si>
  <si>
    <t>TATAELXSI</t>
  </si>
  <si>
    <t>TTML</t>
  </si>
  <si>
    <t>TORNTPOWER</t>
  </si>
  <si>
    <t>TRIDENT</t>
  </si>
  <si>
    <t>TIINDIA</t>
  </si>
  <si>
    <t>UNIONBANK</t>
  </si>
  <si>
    <t>VBL</t>
  </si>
  <si>
    <t>WHIRLPOOL</t>
  </si>
  <si>
    <t>YESBANK</t>
  </si>
  <si>
    <t>ZOMATO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</si>
  <si>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</si>
  <si>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</si>
  <si>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</si>
  <si>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Back To Main Page</t>
  </si>
  <si>
    <t xml:space="preserve"> </t>
  </si>
  <si>
    <t>360ONE</t>
  </si>
  <si>
    <t>3MINDIA</t>
  </si>
  <si>
    <t>AIAENG</t>
  </si>
  <si>
    <t>APLAPOLLO</t>
  </si>
  <si>
    <t>AAVAS</t>
  </si>
  <si>
    <t>AETHER</t>
  </si>
  <si>
    <t>AFFLE</t>
  </si>
  <si>
    <t>AJANTPHARM</t>
  </si>
  <si>
    <t>APLLTD</t>
  </si>
  <si>
    <t>ALKYLAMINE</t>
  </si>
  <si>
    <t>AMBER</t>
  </si>
  <si>
    <t>ANGELONE</t>
  </si>
  <si>
    <t>ANURAS</t>
  </si>
  <si>
    <t>APTUS</t>
  </si>
  <si>
    <t>ASAHIINDIA</t>
  </si>
  <si>
    <t>ASTERDM</t>
  </si>
  <si>
    <t>AVANTIFEED</t>
  </si>
  <si>
    <t>BEML</t>
  </si>
  <si>
    <t>BSE</t>
  </si>
  <si>
    <t>BALAMINES</t>
  </si>
  <si>
    <t>MAHABANK</t>
  </si>
  <si>
    <t>BAYERCROP</t>
  </si>
  <si>
    <t>BDL</t>
  </si>
  <si>
    <t>BIRLACORPN</t>
  </si>
  <si>
    <t>BLUEDART</t>
  </si>
  <si>
    <t>BLUESTARCO</t>
  </si>
  <si>
    <t>BBTC</t>
  </si>
  <si>
    <t>BORORENEW</t>
  </si>
  <si>
    <t>BRIGADE</t>
  </si>
  <si>
    <t>MAPMYINDIA</t>
  </si>
  <si>
    <t>CCL</t>
  </si>
  <si>
    <t>CESC</t>
  </si>
  <si>
    <t>CGPOWER</t>
  </si>
  <si>
    <t>CRISIL</t>
  </si>
  <si>
    <t>CSBBANK</t>
  </si>
  <si>
    <t>CAMPUS</t>
  </si>
  <si>
    <t>CGCL</t>
  </si>
  <si>
    <t>CARBORUNIV</t>
  </si>
  <si>
    <t>CASTROLIND</t>
  </si>
  <si>
    <t>CEATLTD</t>
  </si>
  <si>
    <t>CENTRALBK</t>
  </si>
  <si>
    <t>CDSL</t>
  </si>
  <si>
    <t>CENTURYPLY</t>
  </si>
  <si>
    <t>CENTURYTEX</t>
  </si>
  <si>
    <t>CERA</t>
  </si>
  <si>
    <t>CHALET</t>
  </si>
  <si>
    <t>CHEMPLASTS</t>
  </si>
  <si>
    <t>CHOLAHLDNG</t>
  </si>
  <si>
    <t>COCHINSHIP</t>
  </si>
  <si>
    <t>CAMS</t>
  </si>
  <si>
    <t>CREDITACC</t>
  </si>
  <si>
    <t>CYIENT</t>
  </si>
  <si>
    <t>DCMSHRIRAM</t>
  </si>
  <si>
    <t>DEEPAKFERT</t>
  </si>
  <si>
    <t>DEVYANI</t>
  </si>
  <si>
    <t>EIDPARRY</t>
  </si>
  <si>
    <t>EIHOTEL</t>
  </si>
  <si>
    <t>EPL</t>
  </si>
  <si>
    <t>EASEMYTRIP</t>
  </si>
  <si>
    <t>ELGIEQUIP</t>
  </si>
  <si>
    <t>ENDURANCE</t>
  </si>
  <si>
    <t>ENGINERSIN</t>
  </si>
  <si>
    <t>EQUITASBNK</t>
  </si>
  <si>
    <t>FDC</t>
  </si>
  <si>
    <t>FACT</t>
  </si>
  <si>
    <t>FINEORG</t>
  </si>
  <si>
    <t>FINCABLES</t>
  </si>
  <si>
    <t>FINPIPE</t>
  </si>
  <si>
    <t>FSL</t>
  </si>
  <si>
    <t>GMMPFAUDLR</t>
  </si>
  <si>
    <t>GICRE</t>
  </si>
  <si>
    <t>GLAXO</t>
  </si>
  <si>
    <t>GODFRYPHLP</t>
  </si>
  <si>
    <t>GODREJIND</t>
  </si>
  <si>
    <t>GRAPHITE</t>
  </si>
  <si>
    <t>GESHIP</t>
  </si>
  <si>
    <t>GRINDWELL</t>
  </si>
  <si>
    <t>GAEL</t>
  </si>
  <si>
    <t>FLUOROCHEM</t>
  </si>
  <si>
    <t>GPPL</t>
  </si>
  <si>
    <t>GSFC</t>
  </si>
  <si>
    <t>HEG</t>
  </si>
  <si>
    <t>HFCL</t>
  </si>
  <si>
    <t>HAPPSTMNDS</t>
  </si>
  <si>
    <t>HATSUN</t>
  </si>
  <si>
    <t>POWERINDIA</t>
  </si>
  <si>
    <t>HOMEFIRST</t>
  </si>
  <si>
    <t>HUDCO</t>
  </si>
  <si>
    <t>IDBI</t>
  </si>
  <si>
    <t>IFBIND</t>
  </si>
  <si>
    <t>IIFL</t>
  </si>
  <si>
    <t>IRB</t>
  </si>
  <si>
    <t>ITI</t>
  </si>
  <si>
    <t>IOB</t>
  </si>
  <si>
    <t>IRFC</t>
  </si>
  <si>
    <t>INDIGOPNTS</t>
  </si>
  <si>
    <t>JBCHEPHARM</t>
  </si>
  <si>
    <t>JBMA</t>
  </si>
  <si>
    <t>JKLAKSHMI</t>
  </si>
  <si>
    <t>JKPAPER</t>
  </si>
  <si>
    <t>JMFINANCIL</t>
  </si>
  <si>
    <t>JSL</t>
  </si>
  <si>
    <t>JUBLINGREA</t>
  </si>
  <si>
    <t>JUBLPHARMA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</si>
  <si>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</si>
  <si>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</si>
  <si>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</si>
  <si>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</si>
  <si>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</si>
  <si>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</si>
  <si>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</si>
  <si>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</si>
  <si>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KALYANKJIL</t>
  </si>
  <si>
    <t>KANSAINER</t>
  </si>
  <si>
    <t>KARURVYSYA</t>
  </si>
  <si>
    <t>KEC</t>
  </si>
  <si>
    <t>KIMS</t>
  </si>
  <si>
    <t>LATENTVIEW</t>
  </si>
  <si>
    <t>LXCHEM</t>
  </si>
  <si>
    <t>LEMONTREE</t>
  </si>
  <si>
    <t>MMTC</t>
  </si>
  <si>
    <t>MTARTECH</t>
  </si>
  <si>
    <t>LODHA</t>
  </si>
  <si>
    <t>MHRIL</t>
  </si>
  <si>
    <t>MAHLIFE</t>
  </si>
  <si>
    <t>MRPL</t>
  </si>
  <si>
    <t>MASTEK</t>
  </si>
  <si>
    <t>MAZDOCK</t>
  </si>
  <si>
    <t>MEDPLUS</t>
  </si>
  <si>
    <t>METROBRAND</t>
  </si>
  <si>
    <t>MOTILALOFS</t>
  </si>
  <si>
    <t>NATCOPHARM</t>
  </si>
  <si>
    <t>NBCC</t>
  </si>
  <si>
    <t>NCC</t>
  </si>
  <si>
    <t>NHPC</t>
  </si>
  <si>
    <t>NLCINDIA</t>
  </si>
  <si>
    <t>NOCIL</t>
  </si>
  <si>
    <t>NH</t>
  </si>
  <si>
    <t>NETWORK18</t>
  </si>
  <si>
    <t>NUVOCO</t>
  </si>
  <si>
    <t>OLECTRA</t>
  </si>
  <si>
    <t>PCBL</t>
  </si>
  <si>
    <t>PNBHOUSING</t>
  </si>
  <si>
    <t>PNCINFRA</t>
  </si>
  <si>
    <t>PHOENIXLTD</t>
  </si>
  <si>
    <t>PPLPHARMA</t>
  </si>
  <si>
    <t>POLYMED</t>
  </si>
  <si>
    <t>PRAJIND</t>
  </si>
  <si>
    <t>PRINCEPIPE</t>
  </si>
  <si>
    <t>PRSMJOHNSN</t>
  </si>
  <si>
    <t>QUESS</t>
  </si>
  <si>
    <t>RHIM</t>
  </si>
  <si>
    <t>RITES</t>
  </si>
  <si>
    <t>RADICO</t>
  </si>
  <si>
    <t>RVNL</t>
  </si>
  <si>
    <t>RAINBOW</t>
  </si>
  <si>
    <t>RAJESHEXPO</t>
  </si>
  <si>
    <t>RCF</t>
  </si>
  <si>
    <t>RATNAMANI</t>
  </si>
  <si>
    <t>RTNINDIA</t>
  </si>
  <si>
    <t>RAYMOND</t>
  </si>
  <si>
    <t>REDINGTON</t>
  </si>
  <si>
    <t>RBA</t>
  </si>
  <si>
    <t>ROUTE</t>
  </si>
  <si>
    <t>SJVN</t>
  </si>
  <si>
    <t>SKFINDIA</t>
  </si>
  <si>
    <t>SANOFI</t>
  </si>
  <si>
    <t>SAPPHIRE</t>
  </si>
  <si>
    <t>SCHAEFFLER</t>
  </si>
  <si>
    <t>RENUKA</t>
  </si>
  <si>
    <t>SHYAMMETL</t>
  </si>
  <si>
    <t>SOBHA</t>
  </si>
  <si>
    <t>SOLARINDS</t>
  </si>
  <si>
    <t>SONATSOFTW</t>
  </si>
  <si>
    <t>STARHEALTH</t>
  </si>
  <si>
    <t>SWSOLAR</t>
  </si>
  <si>
    <t>STLTECH</t>
  </si>
  <si>
    <t>SUMICHEM</t>
  </si>
  <si>
    <t>SPARC</t>
  </si>
  <si>
    <t>SUNDARMFIN</t>
  </si>
  <si>
    <t>SUNDRMFAST</t>
  </si>
  <si>
    <t>SUNTECK</t>
  </si>
  <si>
    <t>SUPREMEIND</t>
  </si>
  <si>
    <t>SUVENPHAR</t>
  </si>
  <si>
    <t>SUZLON</t>
  </si>
  <si>
    <t>SWANENERGY</t>
  </si>
  <si>
    <t>TV18BRDCST</t>
  </si>
  <si>
    <t>TANLA</t>
  </si>
  <si>
    <t>TATAINVEST</t>
  </si>
  <si>
    <t>TATAMTRDVR</t>
  </si>
  <si>
    <t>TEJASNET</t>
  </si>
  <si>
    <t>NIACL</t>
  </si>
  <si>
    <t>THERMAX</t>
  </si>
  <si>
    <t>TIMKEN</t>
  </si>
  <si>
    <t>TCI</t>
  </si>
  <si>
    <t>TRIVENI</t>
  </si>
  <si>
    <t>TRITURBINE</t>
  </si>
  <si>
    <t>UCOBANK</t>
  </si>
  <si>
    <t>UNOMINDA</t>
  </si>
  <si>
    <t>UTIAMC</t>
  </si>
  <si>
    <t>VGUARD</t>
  </si>
  <si>
    <t>VIPIND</t>
  </si>
  <si>
    <t>VAIBHAVGBL</t>
  </si>
  <si>
    <t>VTL</t>
  </si>
  <si>
    <t>VARROC</t>
  </si>
  <si>
    <t>MANYAVAR</t>
  </si>
  <si>
    <t>VIJAYA</t>
  </si>
  <si>
    <t>WELCORP</t>
  </si>
  <si>
    <t>WESTLIFE</t>
  </si>
  <si>
    <t>ZFCVINDIA</t>
  </si>
  <si>
    <t>ZENSARTECH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</si>
  <si>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color rgb="FFFF0000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</si>
  <si>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</si>
  <si>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</si>
  <si>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</si>
  <si>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</si>
  <si>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</si>
  <si>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</si>
  <si>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</si>
  <si>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</si>
  <si>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</si>
  <si>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</si>
  <si>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</si>
  <si>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</si>
  <si>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</si>
  <si>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</si>
  <si>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</si>
  <si>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</si>
  <si>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</si>
  <si>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</si>
  <si>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</si>
  <si>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</si>
  <si>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</si>
  <si>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</si>
  <si>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</si>
  <si>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</si>
  <si>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</si>
  <si>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Market Closing Price</t>
  </si>
  <si>
    <t>Accu</t>
  </si>
  <si>
    <t>Open</t>
  </si>
  <si>
    <t>Successful</t>
  </si>
  <si>
    <t>CLBS = Closing Basis ***</t>
  </si>
  <si>
    <t>Dividend adjusted &lt;&gt;</t>
  </si>
  <si>
    <t>Reinitiated $</t>
  </si>
  <si>
    <t>Part book {}</t>
  </si>
  <si>
    <t>s</t>
  </si>
  <si>
    <t>Revised stoploss #</t>
  </si>
  <si>
    <t>Stop Loss</t>
  </si>
  <si>
    <t>Profit / Loss per Share/Lot</t>
  </si>
  <si>
    <t>Buy</t>
  </si>
  <si>
    <t>Unsuccessful</t>
  </si>
  <si>
    <t>Master Trade High Risk</t>
  </si>
  <si>
    <t>Profit / Loss per share</t>
  </si>
  <si>
    <t>Gain / Loss  per Lot</t>
  </si>
  <si>
    <t>Lot</t>
  </si>
  <si>
    <t xml:space="preserve">Master Trade Medium Risk </t>
  </si>
  <si>
    <t xml:space="preserve">Profit/ Loss per lot </t>
  </si>
  <si>
    <t>Neutral</t>
  </si>
  <si>
    <t>Profit of Rs.21/-</t>
  </si>
  <si>
    <t>Profit of Rs.47.5/-</t>
  </si>
  <si>
    <t>Profit of Rs.100/-</t>
  </si>
  <si>
    <t>Techno -Funda  (positional)</t>
  </si>
  <si>
    <t>95-100</t>
  </si>
  <si>
    <t>.................</t>
  </si>
  <si>
    <t xml:space="preserve">Investment Idea </t>
  </si>
  <si>
    <t>Point of Review</t>
  </si>
  <si>
    <t>Close Rate</t>
  </si>
  <si>
    <t>Gain / Loss  %</t>
  </si>
  <si>
    <t>L&amp;T Finance Holding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</si>
  <si>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</si>
  <si>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</si>
  <si>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</si>
  <si>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</si>
  <si>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</si>
  <si>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</si>
  <si>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</si>
  <si>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</si>
  <si>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</si>
  <si>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</si>
  <si>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</si>
  <si>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</si>
  <si>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</si>
  <si>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</si>
  <si>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</si>
  <si>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</si>
  <si>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</si>
  <si>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</si>
  <si>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</si>
  <si>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</si>
  <si>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</si>
  <si>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</si>
  <si>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</si>
  <si>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</si>
  <si>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</si>
  <si>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</si>
  <si>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</si>
  <si>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</si>
  <si>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</si>
  <si>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</si>
  <si>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</si>
  <si>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</si>
  <si>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</si>
  <si>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</si>
  <si>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</si>
  <si>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</si>
  <si>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</si>
  <si>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</si>
  <si>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</si>
  <si>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</si>
  <si>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</si>
  <si>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</si>
  <si>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</si>
  <si>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</si>
  <si>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</si>
  <si>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</si>
  <si>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</si>
  <si>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</si>
  <si>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</si>
  <si>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</si>
  <si>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</si>
  <si>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</si>
  <si>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</si>
  <si>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</si>
  <si>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</si>
  <si>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</si>
  <si>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</si>
  <si>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</si>
  <si>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</si>
  <si>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</si>
  <si>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</si>
  <si>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</si>
  <si>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</si>
  <si>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</si>
  <si>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</si>
  <si>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</si>
  <si>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</si>
  <si>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</si>
  <si>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</si>
  <si>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</si>
  <si>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</si>
  <si>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</si>
  <si>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</si>
  <si>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</si>
  <si>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</si>
  <si>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</si>
  <si>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</si>
  <si>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</si>
  <si>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</si>
  <si>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</si>
  <si>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</si>
  <si>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</si>
  <si>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</si>
  <si>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</si>
  <si>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</si>
  <si>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</si>
  <si>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</si>
  <si>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</si>
  <si>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</si>
  <si>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</si>
  <si>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</si>
  <si>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</si>
  <si>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</si>
  <si>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</si>
  <si>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</si>
  <si>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</si>
  <si>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</si>
  <si>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</si>
  <si>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</si>
  <si>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</si>
  <si>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</si>
  <si>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</si>
  <si>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DCBBANK</t>
  </si>
  <si>
    <t>ORIENTREF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</si>
  <si>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</si>
  <si>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</si>
  <si>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</si>
  <si>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</si>
  <si>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</si>
  <si>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</si>
  <si>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</si>
  <si>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</si>
  <si>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</si>
  <si>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</si>
  <si>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</si>
  <si>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</si>
  <si>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</si>
  <si>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</si>
  <si>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</si>
  <si>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</si>
  <si>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</si>
  <si>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</si>
  <si>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MAYURUNIQ</t>
  </si>
  <si>
    <t>SHK</t>
  </si>
  <si>
    <t>Loss of Rs.37.75/-</t>
  </si>
  <si>
    <t>SKIPPER</t>
  </si>
  <si>
    <t>CAMLINFINE$</t>
  </si>
  <si>
    <t>Profit of Rs.15.00/-</t>
  </si>
  <si>
    <t>GNA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</si>
  <si>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</si>
  <si>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</si>
  <si>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</si>
  <si>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</si>
  <si>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</si>
  <si>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</si>
  <si>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</si>
  <si>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</si>
  <si>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</si>
  <si>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Profit of Rs.25/-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</si>
  <si>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</si>
  <si>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</si>
  <si>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</si>
  <si>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</si>
  <si>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</si>
  <si>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</si>
  <si>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</si>
  <si>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>HEIDELBERG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</si>
  <si>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</si>
  <si>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</si>
  <si>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</si>
  <si>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</si>
  <si>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</si>
  <si>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</si>
  <si>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</si>
  <si>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GULFOILLUB</t>
  </si>
  <si>
    <t>DBCORP</t>
  </si>
  <si>
    <t>Profit of Rs.42/-</t>
  </si>
  <si>
    <t xml:space="preserve">BRIGADE </t>
  </si>
  <si>
    <t>Profit of Rs.61.25/-</t>
  </si>
  <si>
    <t>ITDCEM</t>
  </si>
  <si>
    <t>Loss of Rs.65 /-</t>
  </si>
  <si>
    <t>ALLCARGO</t>
  </si>
  <si>
    <t>Loss of Rs.16.75/-</t>
  </si>
  <si>
    <t>Profit of Rs.191.50/-</t>
  </si>
  <si>
    <t>GREAVESCOT</t>
  </si>
  <si>
    <t>Profit of Rs.10.40</t>
  </si>
  <si>
    <t>MOLDTKPAC</t>
  </si>
  <si>
    <t>Profit of Rs.65.5</t>
  </si>
  <si>
    <t>Loss of Rs.145.60/-</t>
  </si>
  <si>
    <t>PHILIPCARB</t>
  </si>
  <si>
    <t>Loss of Rs.127.80/-</t>
  </si>
  <si>
    <t>Profit of Rs.75.10</t>
  </si>
  <si>
    <t>Profit of Rs.0.53/-</t>
  </si>
  <si>
    <t>FCONSUMER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</si>
  <si>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</si>
  <si>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</si>
  <si>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</si>
  <si>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</si>
  <si>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</si>
  <si>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</si>
  <si>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</si>
  <si>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</si>
  <si>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Rs.1/-</t>
  </si>
  <si>
    <t>Profit of Rs.60/-</t>
  </si>
  <si>
    <t>KEC$</t>
  </si>
  <si>
    <t>Profit of Rs.55.50/-</t>
  </si>
  <si>
    <t>MGL$</t>
  </si>
  <si>
    <t>Profit of Rs.235/-</t>
  </si>
  <si>
    <t>JKPAPER$</t>
  </si>
  <si>
    <t>Profit of Rs.30/-</t>
  </si>
  <si>
    <t>RADICO$</t>
  </si>
  <si>
    <t>MOLDTKPAC$</t>
  </si>
  <si>
    <t>Profit of Rs.82.5/-</t>
  </si>
  <si>
    <t>PSPPROJECT</t>
  </si>
  <si>
    <t>Profit of Rs.18.50/-</t>
  </si>
  <si>
    <t>Profit of Rs.170/-</t>
  </si>
  <si>
    <t>Profit of Rs.60.50/-</t>
  </si>
  <si>
    <t>MIDHANI</t>
  </si>
  <si>
    <t>Profit of Rs.49/-</t>
  </si>
  <si>
    <t>Profit of Rs.67.5/-</t>
  </si>
  <si>
    <t>Profit of Rs.108/-</t>
  </si>
  <si>
    <t>HUHTAMAKI</t>
  </si>
  <si>
    <t>Loss of Rs.42.50/-</t>
  </si>
  <si>
    <t>FILATEX</t>
  </si>
  <si>
    <t>IRCON</t>
  </si>
  <si>
    <t>Profiit of Rs.210/-</t>
  </si>
  <si>
    <t>ACE</t>
  </si>
  <si>
    <t>DHANUKA</t>
  </si>
  <si>
    <t>GRSE</t>
  </si>
  <si>
    <t>GRAVITA</t>
  </si>
  <si>
    <t>Re-initiated $</t>
  </si>
  <si>
    <t>KPIL</t>
  </si>
  <si>
    <t>CIEINDIA</t>
  </si>
  <si>
    <t>ADANIPOWER</t>
  </si>
  <si>
    <t>ACI</t>
  </si>
  <si>
    <t>APARINDS</t>
  </si>
  <si>
    <t>BIKAJI</t>
  </si>
  <si>
    <t>BLS</t>
  </si>
  <si>
    <t>CRAFTSMAN</t>
  </si>
  <si>
    <t>DATAPATTNS</t>
  </si>
  <si>
    <t>ERIS</t>
  </si>
  <si>
    <t>FIVESTAR</t>
  </si>
  <si>
    <t>KFINTECH</t>
  </si>
  <si>
    <t>KSB</t>
  </si>
  <si>
    <t>MEDANTA</t>
  </si>
  <si>
    <t>NSLNISP</t>
  </si>
  <si>
    <t>% Change in OI</t>
  </si>
  <si>
    <t>MINDACORP</t>
  </si>
  <si>
    <t>MANKIND</t>
  </si>
  <si>
    <t>RKFORGE</t>
  </si>
  <si>
    <t>Profiit of Rs.65/-</t>
  </si>
  <si>
    <t>Profiit of Rs.145/-</t>
  </si>
  <si>
    <t>Profiit of Rs.42.50/-</t>
  </si>
  <si>
    <t>ISGEC</t>
  </si>
  <si>
    <t>370-375</t>
  </si>
  <si>
    <t>CAPLIPOINT</t>
  </si>
  <si>
    <t>Second Buying Date</t>
  </si>
  <si>
    <t>ARE&amp;M</t>
  </si>
  <si>
    <t>ADORWELD</t>
  </si>
  <si>
    <t>AHLUCONT</t>
  </si>
  <si>
    <t>800-815</t>
  </si>
  <si>
    <t>1500-1520</t>
  </si>
  <si>
    <t>Sell</t>
  </si>
  <si>
    <t>POWERMECH</t>
  </si>
  <si>
    <t>3650-3690</t>
  </si>
  <si>
    <t>825-835</t>
  </si>
  <si>
    <t>Profiit of Rs.20/-</t>
  </si>
  <si>
    <t>1495-1505</t>
  </si>
  <si>
    <t>AUTOAXLES</t>
  </si>
  <si>
    <t>2120-2130</t>
  </si>
  <si>
    <t>ADANIENSOL</t>
  </si>
  <si>
    <t>ALOKINDS</t>
  </si>
  <si>
    <t>CONCORDBIO</t>
  </si>
  <si>
    <t>GILLETTE</t>
  </si>
  <si>
    <t>GLS</t>
  </si>
  <si>
    <t>GPIL</t>
  </si>
  <si>
    <t>JINDALSAW</t>
  </si>
  <si>
    <t>KAYNES</t>
  </si>
  <si>
    <t>SAFARI</t>
  </si>
  <si>
    <t>SAREGAMA</t>
  </si>
  <si>
    <t>SYRMA</t>
  </si>
  <si>
    <t>UJJIVANSFB</t>
  </si>
  <si>
    <t>USHAMART</t>
  </si>
  <si>
    <t>WELSPUNLIV</t>
  </si>
  <si>
    <t>2080-2100</t>
  </si>
  <si>
    <t>2150-2350</t>
  </si>
  <si>
    <t>Chemicals</t>
  </si>
  <si>
    <t>NILKAMAL</t>
  </si>
  <si>
    <t>Profiit of Rs.15/-</t>
  </si>
  <si>
    <t>1320-1330</t>
  </si>
  <si>
    <t>LTF</t>
  </si>
  <si>
    <t>NSE</t>
  </si>
  <si>
    <t>468-495</t>
  </si>
  <si>
    <t>480-490</t>
  </si>
  <si>
    <t>Accu &lt;&gt;</t>
  </si>
  <si>
    <t>H</t>
  </si>
  <si>
    <t>K</t>
  </si>
  <si>
    <t>N</t>
  </si>
  <si>
    <t>V</t>
  </si>
  <si>
    <t>J</t>
  </si>
  <si>
    <t>R</t>
  </si>
  <si>
    <t>D</t>
  </si>
  <si>
    <t>NIFTYNXT50</t>
  </si>
  <si>
    <t>ANANDRATHI</t>
  </si>
  <si>
    <t>ASTRAZEN</t>
  </si>
  <si>
    <t>CELLO</t>
  </si>
  <si>
    <t>CHENNPETRO</t>
  </si>
  <si>
    <t>DOMS</t>
  </si>
  <si>
    <t>ELECON</t>
  </si>
  <si>
    <t>GMDCLTD</t>
  </si>
  <si>
    <t>HBLPOWER</t>
  </si>
  <si>
    <t>HAPPYFORGE</t>
  </si>
  <si>
    <t>HSCL</t>
  </si>
  <si>
    <t>HONASA</t>
  </si>
  <si>
    <t>INOXWIND</t>
  </si>
  <si>
    <t>JSWINFRA</t>
  </si>
  <si>
    <t>JAIBALAJI</t>
  </si>
  <si>
    <t>J&amp;KBANK</t>
  </si>
  <si>
    <t>JIOFIN</t>
  </si>
  <si>
    <t>JWL</t>
  </si>
  <si>
    <t>LLOYDSME</t>
  </si>
  <si>
    <t>MAHSEAMLES</t>
  </si>
  <si>
    <t>NUVAMA</t>
  </si>
  <si>
    <t>RRKABEL</t>
  </si>
  <si>
    <t>RAILTEL</t>
  </si>
  <si>
    <t>SBFC</t>
  </si>
  <si>
    <t>SCHNEIDER</t>
  </si>
  <si>
    <t>SIGNATURE</t>
  </si>
  <si>
    <t>TVSSCS</t>
  </si>
  <si>
    <t>TMB</t>
  </si>
  <si>
    <t>TATATECH</t>
  </si>
  <si>
    <t>TITAGARH</t>
  </si>
  <si>
    <t>ECLERX</t>
  </si>
  <si>
    <t>GRAVITON RESEARCH CAPITAL LLP</t>
  </si>
  <si>
    <t>450-500</t>
  </si>
  <si>
    <t>47.64-51.64</t>
  </si>
  <si>
    <t>NIFTY 22500 PE 06 JUNE</t>
  </si>
  <si>
    <t>NIFTY 22000 PE 06 JUNE</t>
  </si>
  <si>
    <t>FINNIFTY 21600 PE 04 JUNE</t>
  </si>
  <si>
    <t>FINNIFTY 21300 PE 04 JUNE</t>
  </si>
  <si>
    <t>FINNIFTY 21600 CE 04 JUNE</t>
  </si>
  <si>
    <t>FINNIFTY 21900 CE 04 JUNE</t>
  </si>
  <si>
    <t>TATACONSUM 1080 CE JUNE</t>
  </si>
  <si>
    <t>TATACONSUM 1120 CE JUNE</t>
  </si>
  <si>
    <t>MIDCPNIFTY 11300 PE 03 JUNE</t>
  </si>
  <si>
    <t>MIDCPNIFTY 11150 PE 03 JUNE</t>
  </si>
  <si>
    <t>RELIANCE 3020 CE JUNE</t>
  </si>
  <si>
    <t>RELIANCE 3100 CE JUNE</t>
  </si>
  <si>
    <t>NIFTY 24200 CE 27 JUNE</t>
  </si>
  <si>
    <t>40-1</t>
  </si>
  <si>
    <t>Retail Research Technical Calls &amp; Fundamental Performance Report for the month of June-2024</t>
  </si>
  <si>
    <t>Profit of Rs.110/-</t>
  </si>
  <si>
    <t>Loss of Rs.7.5/-</t>
  </si>
  <si>
    <t>Loss of Rs.45/-</t>
  </si>
  <si>
    <t>Profit of Rs.2.25/-</t>
  </si>
  <si>
    <t>Profit of Rs.65/-</t>
  </si>
  <si>
    <t>FINNIFTY 22000 CE 04 JUNE</t>
  </si>
  <si>
    <t xml:space="preserve">FINNIFTY 22500 CE 04 JUNE </t>
  </si>
  <si>
    <t>Loss of Rs.157.5/-</t>
  </si>
  <si>
    <t>424.5-434.5</t>
  </si>
  <si>
    <t>Loss of Rs.110/-</t>
  </si>
  <si>
    <t>MARUTI 12600 CE JUNE</t>
  </si>
  <si>
    <t>MARUTI 13000 CE JUNE</t>
  </si>
  <si>
    <t>MULTIPLIER SHARE &amp; STOCK ADVISORS PRIVATE LIMITED</t>
  </si>
  <si>
    <t>Profit of Rs.80/-</t>
  </si>
  <si>
    <t>NIFTY 22800 CE 13-JUNE</t>
  </si>
  <si>
    <t>NIFTY 22850 CE 6-JUNE</t>
  </si>
  <si>
    <t>NIFTY 22700 CE 6-JUNE</t>
  </si>
  <si>
    <t>100-140</t>
  </si>
  <si>
    <t>Profit of Rs.35/-</t>
  </si>
  <si>
    <t>60-90</t>
  </si>
  <si>
    <t>Profit of Rs.24/-</t>
  </si>
  <si>
    <t>Profit of Rs.47.4/-</t>
  </si>
  <si>
    <t>HRTI PRIVATE LIMITED</t>
  </si>
  <si>
    <t>Profit of Rs.52.5/-</t>
  </si>
  <si>
    <t>Loss of Rs.30/-</t>
  </si>
  <si>
    <t>NIFTY 23000 PE 27-JUNE</t>
  </si>
  <si>
    <t>NIFTY 22500 PE 27-JUNE</t>
  </si>
  <si>
    <t>NIFTY 23200 PE 13-JUNE</t>
  </si>
  <si>
    <t>330-420</t>
  </si>
  <si>
    <t>Loss of Rs.50/-</t>
  </si>
  <si>
    <t>915-955</t>
  </si>
  <si>
    <t>1020-1100</t>
  </si>
  <si>
    <t>Profit of Rs.14/-</t>
  </si>
  <si>
    <t>UNITDSPR</t>
  </si>
  <si>
    <t>AEGISLOG</t>
  </si>
  <si>
    <t>1080-1120</t>
  </si>
  <si>
    <t>1220-1280</t>
  </si>
  <si>
    <t>BANKNIFTY 49000 PE 26-JUNE</t>
  </si>
  <si>
    <t>BANKNIFTY 48500 PE 12-JUNE</t>
  </si>
  <si>
    <t>SAWABUSI</t>
  </si>
  <si>
    <t>SAKUMA</t>
  </si>
  <si>
    <t>Sakuma Exports Limited</t>
  </si>
  <si>
    <t>SHUBHAM ASHOKBHAI PATEL</t>
  </si>
  <si>
    <t>TOPGAIN FINANCE PRIVATE LIMITED</t>
  </si>
  <si>
    <t>NIFTY 23400 PE 13-JUNE</t>
  </si>
  <si>
    <t>350-450</t>
  </si>
  <si>
    <t>Loss of Rs.18/-</t>
  </si>
  <si>
    <t>Profit of Rs.37.5/-</t>
  </si>
  <si>
    <t>Profit of Rs.22.5/-</t>
  </si>
  <si>
    <t>SAHASTRAA ADVISORS PRIVATE LIMITED</t>
  </si>
  <si>
    <t>BANKNIFTY 49500 PE 26-JUNE</t>
  </si>
  <si>
    <t>450-600</t>
  </si>
  <si>
    <t>BANKNIFTY 49600 PE 26-JUNE</t>
  </si>
  <si>
    <t>430-550</t>
  </si>
  <si>
    <t>NIFTY 23400 PE 20-JUNE</t>
  </si>
  <si>
    <t>150-180</t>
  </si>
  <si>
    <t>Loss of Rs.15.5/-</t>
  </si>
  <si>
    <t>Loss of Rs.120/-</t>
  </si>
  <si>
    <t>LIESHA CORPORATION PRIVATE LIMITED .</t>
  </si>
  <si>
    <t>117.5-120.5</t>
  </si>
  <si>
    <t>128-135</t>
  </si>
  <si>
    <t>Loss of Rs.129/-</t>
  </si>
  <si>
    <t>462-474</t>
  </si>
  <si>
    <t>500-530</t>
  </si>
  <si>
    <t>3320-3420</t>
  </si>
  <si>
    <t>3670-3900</t>
  </si>
  <si>
    <t>5280-5450</t>
  </si>
  <si>
    <t>5800-6000</t>
  </si>
  <si>
    <t>PGEL</t>
  </si>
  <si>
    <t>3190-3230</t>
  </si>
  <si>
    <t>BANKNIFTY 51700 CE 26-JUNE</t>
  </si>
  <si>
    <t>Loss of Rs.130/-</t>
  </si>
  <si>
    <t>COTFAB</t>
  </si>
  <si>
    <t>DHYAANITR</t>
  </si>
  <si>
    <t>820-840</t>
  </si>
  <si>
    <t>900-950</t>
  </si>
  <si>
    <t>LALPATHLAB JULY FUT</t>
  </si>
  <si>
    <t>BANKNIFTY 52200 CE 26-JUNE</t>
  </si>
  <si>
    <t>BANKNIFTY 52500 CE 26-JUNE (2 Lots)</t>
  </si>
  <si>
    <t>FINNIFTY 23450 CE 25-JUNE</t>
  </si>
  <si>
    <t>80-100</t>
  </si>
  <si>
    <t>NIFTY 23650 CE 27-JUNE</t>
  </si>
  <si>
    <t>200-260</t>
  </si>
  <si>
    <t>Profit of Rs.17/-</t>
  </si>
  <si>
    <t>CHINTAN NAYAN BHAI RAJYAGURU</t>
  </si>
  <si>
    <t>TTFL</t>
  </si>
  <si>
    <t>NK SECURITIES RESEARCH PRIVATE LIMITED</t>
  </si>
  <si>
    <t>SOHAM FINCARE INDIA LLP</t>
  </si>
  <si>
    <t>KAMOPAINTS</t>
  </si>
  <si>
    <t>Kamdhenu Ventures Limited</t>
  </si>
  <si>
    <t>KSHITI-RE</t>
  </si>
  <si>
    <t>Kshitij Polyline Limited</t>
  </si>
  <si>
    <t>TRU</t>
  </si>
  <si>
    <t>TruCap Finance Limited</t>
  </si>
  <si>
    <t>IND SWIFT LABORATORIES LIMITED</t>
  </si>
  <si>
    <t>1525-1575</t>
  </si>
  <si>
    <t>1680-1780</t>
  </si>
  <si>
    <t>Profit of Rs.36.5/-</t>
  </si>
  <si>
    <t>BANKNIFTY 52800 PE 26-JUNE</t>
  </si>
  <si>
    <t>180-250</t>
  </si>
  <si>
    <t>Profit of Rs.57.5/-</t>
  </si>
  <si>
    <t>NIFTY 23800 CE 27-JUNE</t>
  </si>
  <si>
    <t>SOCIETE GENERALE</t>
  </si>
  <si>
    <t>GODHA</t>
  </si>
  <si>
    <t>Godha Cabcon Insulat Ltd</t>
  </si>
  <si>
    <t>The India Cements Limited</t>
  </si>
  <si>
    <t>PANKAJ .</t>
  </si>
  <si>
    <t>Profit of Rs.27/-</t>
  </si>
  <si>
    <t>9225-9425</t>
  </si>
  <si>
    <t>10000-10400</t>
  </si>
  <si>
    <t>IBREALEST</t>
  </si>
  <si>
    <t>142-147</t>
  </si>
  <si>
    <t>159-170</t>
  </si>
  <si>
    <t>RELIANCE 3100 CE JULY</t>
  </si>
  <si>
    <t>TCS JULY FUT</t>
  </si>
  <si>
    <t>4000-4080</t>
  </si>
  <si>
    <t>HINDUNILVR JULY FUT</t>
  </si>
  <si>
    <t>2510-2550</t>
  </si>
  <si>
    <t>RELIANCE 3200 CE JULY</t>
  </si>
  <si>
    <t>NIFTY 23950 CE 27-JUNE</t>
  </si>
  <si>
    <t>Profit of Rs.26.5/-</t>
  </si>
  <si>
    <t>1520-1560</t>
  </si>
  <si>
    <t>1650-1740</t>
  </si>
  <si>
    <t>MARKOBENZ</t>
  </si>
  <si>
    <t>ONEGLOBAL</t>
  </si>
  <si>
    <t>MANSI SHARE AND STOCK ADVISORS PVT LTD</t>
  </si>
  <si>
    <t>HILTON</t>
  </si>
  <si>
    <t>Hilton Metal Forging Limi</t>
  </si>
  <si>
    <t>RAJ RATAN COMMODITIES PRIVATE LIMITED</t>
  </si>
  <si>
    <t>NIKHIL RAJESH SINGH</t>
  </si>
  <si>
    <t>WINNY</t>
  </si>
  <si>
    <t>Winny Immigra &amp; Edu Ser L</t>
  </si>
  <si>
    <t>KRISHNA AWTAR KABRA</t>
  </si>
  <si>
    <t>Profit of Rs.47.75/-</t>
  </si>
  <si>
    <t>NIFTY 24100 CE 4-JULY</t>
  </si>
  <si>
    <t>60-30</t>
  </si>
  <si>
    <t>180-220</t>
  </si>
  <si>
    <t>NIFTY 24800 CE 25-JULY</t>
  </si>
  <si>
    <t>AKSPINTEX</t>
  </si>
  <si>
    <t>ANSARI NAMRA FIRDAUS AAMIR ANJUM</t>
  </si>
  <si>
    <t>MILEFUR</t>
  </si>
  <si>
    <t>AKASH GOYAL</t>
  </si>
  <si>
    <t>ORIENTTR</t>
  </si>
  <si>
    <t>DAMINI COMMOSALES LLP</t>
  </si>
  <si>
    <t>RAJNISH</t>
  </si>
  <si>
    <t>JOYDEEP COMMOSALES LLP</t>
  </si>
  <si>
    <t>AKARSHIKA TRADERS LLP</t>
  </si>
  <si>
    <t>JAI VINAYAK SECURITIES</t>
  </si>
  <si>
    <t>SHASHIJIT</t>
  </si>
  <si>
    <t>STANLEY</t>
  </si>
  <si>
    <t>TTIL</t>
  </si>
  <si>
    <t>INTEX COMMOSALES LLP</t>
  </si>
  <si>
    <t>VISAGAR</t>
  </si>
  <si>
    <t>CAMELLIA TRADEX PRIVATE LIMITED</t>
  </si>
  <si>
    <t>ADSL</t>
  </si>
  <si>
    <t>Allied Digital Services L</t>
  </si>
  <si>
    <t>Central Depo Ser (I) Ltd</t>
  </si>
  <si>
    <t>QE SECURITIES LLP</t>
  </si>
  <si>
    <t>CMMIPL</t>
  </si>
  <si>
    <t>CMM Infraprojects Limited</t>
  </si>
  <si>
    <t>DAMODHAR REDDY CHOPPAKATTALA</t>
  </si>
  <si>
    <t>NIKHIL AGRAWAL</t>
  </si>
  <si>
    <t>MEDIORG</t>
  </si>
  <si>
    <t>Medicamen Organics Ltd</t>
  </si>
  <si>
    <t>SETU SECURITIES PVT LTD</t>
  </si>
  <si>
    <t>NAVKARCORP</t>
  </si>
  <si>
    <t>Navkar Corporation Ltd.</t>
  </si>
  <si>
    <t>RAJASTHAN GLOBAL SECURITIES PVT LTD</t>
  </si>
  <si>
    <t>NIDAN</t>
  </si>
  <si>
    <t>Nidan Labs and Health Ltd</t>
  </si>
  <si>
    <t>MITTAL PUNEET</t>
  </si>
  <si>
    <t>RIIL</t>
  </si>
  <si>
    <t>Reliance Indl Infra Ltd</t>
  </si>
  <si>
    <t>Stanley Lifestyles Ltd</t>
  </si>
  <si>
    <t>YUGA STOCKS AND COMMODITIES PRIVATE LIMITED  .</t>
  </si>
  <si>
    <t>NIFTY JULY FUT</t>
  </si>
  <si>
    <t>24120-24140</t>
  </si>
  <si>
    <t>23900-23700</t>
  </si>
  <si>
    <t>490-507</t>
  </si>
  <si>
    <t>550-580</t>
  </si>
  <si>
    <t>3035-3115</t>
  </si>
  <si>
    <t>3300-3500</t>
  </si>
  <si>
    <t>BANKNIFTY 52200 PE 3-JULY</t>
  </si>
  <si>
    <t>300-380</t>
  </si>
  <si>
    <t>Loss of Rs.55/-</t>
  </si>
  <si>
    <t>SYNGENE JULY FUT</t>
  </si>
  <si>
    <t>728-738</t>
  </si>
  <si>
    <t>715-717</t>
  </si>
  <si>
    <t>2838-2842</t>
  </si>
  <si>
    <t>2875-2910</t>
  </si>
  <si>
    <t>Profit of Rs.56.5/-</t>
  </si>
  <si>
    <t>Profit of Rs.25.5/-</t>
  </si>
  <si>
    <t>AIMCOPEST</t>
  </si>
  <si>
    <t>DAMODAR PRASAD AGARWAL</t>
  </si>
  <si>
    <t>COUNTER CYCLICAL INVESTMENTS PRIVATE LIMITED</t>
  </si>
  <si>
    <t>ALFL</t>
  </si>
  <si>
    <t>MAHESH KUMAR</t>
  </si>
  <si>
    <t>AMRAAGRI</t>
  </si>
  <si>
    <t>ARYAN</t>
  </si>
  <si>
    <t>ZUBER TRADING LLP</t>
  </si>
  <si>
    <t>DHANUSH DILP KUMAR SURANA SURANA</t>
  </si>
  <si>
    <t>ATISHAY</t>
  </si>
  <si>
    <t>JAYASEELAN SINGARAVELU</t>
  </si>
  <si>
    <t>AVANCE</t>
  </si>
  <si>
    <t>INTERTICK DEVELOPERS PRIVATE LIMITED</t>
  </si>
  <si>
    <t>CONFINT</t>
  </si>
  <si>
    <t>RUCHIRA GOYAL</t>
  </si>
  <si>
    <t>DARJEELING</t>
  </si>
  <si>
    <t>N L RUNGTA (HUF)</t>
  </si>
  <si>
    <t>LAXMAN HARKISHAN NARANG</t>
  </si>
  <si>
    <t>GAURANG ABHAYKUMAR NATHVANI</t>
  </si>
  <si>
    <t>EFCIL</t>
  </si>
  <si>
    <t>BLACK HAWK PROPERTIES PRIVATE LIMITED</t>
  </si>
  <si>
    <t>GUJCOTEX</t>
  </si>
  <si>
    <t>GUJTLRM</t>
  </si>
  <si>
    <t>SW CAPITAL PRIVATE LIMITED</t>
  </si>
  <si>
    <t>IFL</t>
  </si>
  <si>
    <t>INDINFO</t>
  </si>
  <si>
    <t>KAVVERITEL</t>
  </si>
  <si>
    <t>SAUMIL ARVINDBHAI BHAVNAGARI</t>
  </si>
  <si>
    <t>GB HOSPITALITY (INDIA) PRIVATE LIMITED</t>
  </si>
  <si>
    <t>DIPAKKUMAR DAHYALAL PATEL</t>
  </si>
  <si>
    <t>MIHIKA</t>
  </si>
  <si>
    <t>VAKANDA SERVICES PRIVATE LIMITED</t>
  </si>
  <si>
    <t>POOJAMAMODIA</t>
  </si>
  <si>
    <t>NAZARA</t>
  </si>
  <si>
    <t>TIMF HOLDINGS</t>
  </si>
  <si>
    <t>PARIJATA TRADING PRIVATE LIMITED</t>
  </si>
  <si>
    <t>GYAANA RETREAT &amp; SERVICES PRIVATE LIMITED</t>
  </si>
  <si>
    <t>FASHIONS BRANDS (INDIA) PRIVATE LIMITED</t>
  </si>
  <si>
    <t>VIKASA GLOBAL FUND PCC - EUBILIA CAPITAL PARTNERS FUND I</t>
  </si>
  <si>
    <t>SAROJBEN BABULAL SHAH</t>
  </si>
  <si>
    <t>OSIAJEE</t>
  </si>
  <si>
    <t>MEENA SAROYA</t>
  </si>
  <si>
    <t>RAVINDER KUMAR</t>
  </si>
  <si>
    <t>PROFINC</t>
  </si>
  <si>
    <t>VIGNESHWARAN</t>
  </si>
  <si>
    <t>QLL</t>
  </si>
  <si>
    <t>PADMAWATI REALCON PRIVATE LIMITED</t>
  </si>
  <si>
    <t>NU HEIGHTS AGENCY PRIVATE LIMITED</t>
  </si>
  <si>
    <t>MATALIA STOCK BROKING PRIVATE LIMITED</t>
  </si>
  <si>
    <t>PRASUN ROY</t>
  </si>
  <si>
    <t>SANJEEV HARBANSLAL BHATIA</t>
  </si>
  <si>
    <t>SCBL</t>
  </si>
  <si>
    <t>GIRIDHAR GUPTA SOMISETTY</t>
  </si>
  <si>
    <t>ROHIT SHAMBHULAL JOISAR</t>
  </si>
  <si>
    <t>SERA</t>
  </si>
  <si>
    <t>ZEAL GLOBAL OPPORTUNITIES FUND</t>
  </si>
  <si>
    <t>BAKSHU TRADING PRIVATE LIMITED</t>
  </si>
  <si>
    <t>URVISH RAMESHCHANDRA VORA</t>
  </si>
  <si>
    <t>FLYONTRIP SERVICES PRIVATE LIMITED .</t>
  </si>
  <si>
    <t>SGFIN</t>
  </si>
  <si>
    <t>SIXTEENTH STREET ASIAN GEMS FUND</t>
  </si>
  <si>
    <t>SANJAY GARG</t>
  </si>
  <si>
    <t>SHREESEC</t>
  </si>
  <si>
    <t>SKYIND</t>
  </si>
  <si>
    <t>KARAN BINDAL</t>
  </si>
  <si>
    <t>SOURCENTRL</t>
  </si>
  <si>
    <t>GUTTIKONDA VARA LAKSHMI</t>
  </si>
  <si>
    <t>SVS</t>
  </si>
  <si>
    <t>SHASHIKANT SHARMA (HUF)</t>
  </si>
  <si>
    <t>YELLOWSTONE VENTURES LLP</t>
  </si>
  <si>
    <t>SWADHATURE</t>
  </si>
  <si>
    <t>DHARMISHTABEN BHUPENDRA PATEL</t>
  </si>
  <si>
    <t>LAXMANBHAI RAVJIBHAI GAJERA</t>
  </si>
  <si>
    <t>SERA INVESTMENTS &amp; FINANCE INDIA LIMITED</t>
  </si>
  <si>
    <t>RAVI YOGESHBHAI SHAH</t>
  </si>
  <si>
    <t>SIMONI GUPTA</t>
  </si>
  <si>
    <t>TITANIN</t>
  </si>
  <si>
    <t>KOTVAK LOGISTICS LLP</t>
  </si>
  <si>
    <t>TRANSPACT</t>
  </si>
  <si>
    <t>NIRANJANKESHAVAN</t>
  </si>
  <si>
    <t>VISHAL MAHESH WAGHELA</t>
  </si>
  <si>
    <t>SANKET RAMESH FUKE</t>
  </si>
  <si>
    <t>AVANCE VENTURES PRIVATE LIMITED</t>
  </si>
  <si>
    <t>NIRAJ RAJNIKANT SHAH</t>
  </si>
  <si>
    <t>AAKRAYA RESEARCH LLP</t>
  </si>
  <si>
    <t>AFIL</t>
  </si>
  <si>
    <t>Akme Fintrade (India) Ltd</t>
  </si>
  <si>
    <t>ALANKIT</t>
  </si>
  <si>
    <t>Alankit Limited</t>
  </si>
  <si>
    <t>SHARE INDIA SECURITIES LIMITED</t>
  </si>
  <si>
    <t>AMIABLE</t>
  </si>
  <si>
    <t>Amiable Logistics (I) Ltd</t>
  </si>
  <si>
    <t>QUANTSEYE AI PRIVATE LIMITED</t>
  </si>
  <si>
    <t>SHRENI SHARES PVT</t>
  </si>
  <si>
    <t>ATULAUTO</t>
  </si>
  <si>
    <t>Atul Auto Limited</t>
  </si>
  <si>
    <t>CLT RESEARCH TECH PRIVATE LTD</t>
  </si>
  <si>
    <t>AWHCL</t>
  </si>
  <si>
    <t>Antony Waste Hdg Cell Ltd</t>
  </si>
  <si>
    <t>BBOX</t>
  </si>
  <si>
    <t>Black Box Limited</t>
  </si>
  <si>
    <t>BURNPUR</t>
  </si>
  <si>
    <t>Burnpur Cement Limited</t>
  </si>
  <si>
    <t>PRITHVI  FINMART  PRIVATE LIMITED</t>
  </si>
  <si>
    <t>CLOUD</t>
  </si>
  <si>
    <t>Varanium Cloud Limited</t>
  </si>
  <si>
    <t>PRAFULKUMAR JAYANTILAL SANGHVI HUF</t>
  </si>
  <si>
    <t>DCG</t>
  </si>
  <si>
    <t>DCG Cables &amp; Wires Ltd</t>
  </si>
  <si>
    <t>RAJEEV S MAHESHWARI HUF</t>
  </si>
  <si>
    <t>DIGISPICE</t>
  </si>
  <si>
    <t>DiGiSPICE Technologies LT</t>
  </si>
  <si>
    <t>EPACK</t>
  </si>
  <si>
    <t>EPACK Durable Limited</t>
  </si>
  <si>
    <t>Garden Reach Ship</t>
  </si>
  <si>
    <t>ICIL</t>
  </si>
  <si>
    <t>Indo Count Industries Ltd</t>
  </si>
  <si>
    <t>SAJM GLOBAL IMPEX PRIVATE LIMITED</t>
  </si>
  <si>
    <t>L7 HITECH PRIVATE LIMITED</t>
  </si>
  <si>
    <t>SKSE SECURITIES LTD</t>
  </si>
  <si>
    <t>KRISHCA</t>
  </si>
  <si>
    <t>Krishca Strapping Sltn L</t>
  </si>
  <si>
    <t>ANKITA VISHAL SHAH</t>
  </si>
  <si>
    <t>MANDEEP</t>
  </si>
  <si>
    <t>Mandeep Auto Industries L</t>
  </si>
  <si>
    <t>PLOUTUS ADVISORS INDIA PRIVATE LIMITED</t>
  </si>
  <si>
    <t>MASON</t>
  </si>
  <si>
    <t>Mason Infratech Limited</t>
  </si>
  <si>
    <t>ROHAN GUPTA</t>
  </si>
  <si>
    <t>JITENDRA MULARAM CHOUDHARY</t>
  </si>
  <si>
    <t>SAURABH TRIPATHI</t>
  </si>
  <si>
    <t>Mahanagar Gas Ltd.</t>
  </si>
  <si>
    <t>NATHBIOGEN</t>
  </si>
  <si>
    <t>Nath Bio-Genes (I) Ltd</t>
  </si>
  <si>
    <t>JAINAM BROKING LIMITED</t>
  </si>
  <si>
    <t>NIRMAN</t>
  </si>
  <si>
    <t>Nirman Agri Gentics Ltd</t>
  </si>
  <si>
    <t>ORIENTALTL</t>
  </si>
  <si>
    <t>Oriental Trimex Limited</t>
  </si>
  <si>
    <t>Orient Cement Ltd.</t>
  </si>
  <si>
    <t>PRATHAM</t>
  </si>
  <si>
    <t>Pratham EPC Projects Ltd</t>
  </si>
  <si>
    <t>RELIGARE</t>
  </si>
  <si>
    <t>Religare Enterprises Limi</t>
  </si>
  <si>
    <t>ROTO</t>
  </si>
  <si>
    <t>Roto Pumps Limited</t>
  </si>
  <si>
    <t>SOBHA-RE</t>
  </si>
  <si>
    <t>Sobha Ltd-RE</t>
  </si>
  <si>
    <t>ICICI PRUDENTIAL MUTUAL FUND UNITS -ICICI PRUDENTIAL HOUSING OPPORTUNITIES FUND</t>
  </si>
  <si>
    <t>ICICI PRUDENTIAL EQUITY OPPORTUNITIES FUND SERIES-II</t>
  </si>
  <si>
    <t>SPCL</t>
  </si>
  <si>
    <t>Shivalic Power Control L</t>
  </si>
  <si>
    <t>SS CORPORATE SECURITIES LIMITED</t>
  </si>
  <si>
    <t>BOFA SECURITIES EUROPE SA</t>
  </si>
  <si>
    <t>SYLVANPLY</t>
  </si>
  <si>
    <t>Sylvan Plyboard (India) L</t>
  </si>
  <si>
    <t>JRK STOCK BROKING PVT LIMITED</t>
  </si>
  <si>
    <t>YOGOMAYA DEALERS PRIVATE LIMITED</t>
  </si>
  <si>
    <t>TBI</t>
  </si>
  <si>
    <t>TBI Corn Limited</t>
  </si>
  <si>
    <t>YUGA  DOSHI</t>
  </si>
  <si>
    <t>UMANGDAIRY</t>
  </si>
  <si>
    <t>Umang Dairies Limited</t>
  </si>
  <si>
    <t>VERANDA</t>
  </si>
  <si>
    <t>Veranda Learning Sol Ltd</t>
  </si>
  <si>
    <t>UJWAL KUMAR PAGARIYA</t>
  </si>
  <si>
    <t>VISAMAN</t>
  </si>
  <si>
    <t>Visaman Global Sales Ltd</t>
  </si>
  <si>
    <t>MANIBHADRAVIR CONSULTANCY</t>
  </si>
  <si>
    <t>VISHAL BIPINKUMAR DOSHI</t>
  </si>
  <si>
    <t>VIVIDHA</t>
  </si>
  <si>
    <t>Visagar Polytex Ltd</t>
  </si>
  <si>
    <t>AJAY PITAMBAR CHOUDHARY</t>
  </si>
  <si>
    <t>PRADEEP AGARWAL</t>
  </si>
  <si>
    <t>Asian Granito India Limit</t>
  </si>
  <si>
    <t>BLUEPEBBLE</t>
  </si>
  <si>
    <t>Blue Pebble Limited</t>
  </si>
  <si>
    <t>ABSOLUTE RETURNS SCHEME</t>
  </si>
  <si>
    <t>STATSOL RESEARCH LLP</t>
  </si>
  <si>
    <t>LTD MEDIATEK INDIA TECHNOLOGY PVT</t>
  </si>
  <si>
    <t>INDSWFTLAB</t>
  </si>
  <si>
    <t>Ind-Swift Labs Ltd.</t>
  </si>
  <si>
    <t>WILSON HOLDINGS PRIVATE LIMITED</t>
  </si>
  <si>
    <t>KRISHNADEF</t>
  </si>
  <si>
    <t>Krishna Def and Ald Ind L</t>
  </si>
  <si>
    <t>CREDENT ASSET MANAGEMENT SERVICES PRIVATE LIMITED PMS A/C ORBIS0000154</t>
  </si>
  <si>
    <t>NECTA BLOOM VCC - NECTA BLOOM ONE</t>
  </si>
  <si>
    <t>LEADING LIGHT FUND VCC THE TRIUMPH FUND</t>
  </si>
  <si>
    <t>STCI PRIMARY DEALER LIMITED</t>
  </si>
  <si>
    <t>ALPHA ALTERNATIVES FINANCIAL SERVICES PRIVATE LIMITED</t>
  </si>
  <si>
    <t>S I INVESTMENTS ## BROKING PVT.LTD</t>
  </si>
  <si>
    <t>PLUTUS WEALTH MANAGEMENT LLP</t>
  </si>
  <si>
    <t>AL MALAKI FOODSTUFF TRADING LLC</t>
  </si>
  <si>
    <t>VANGUARD EMERGING MARKETS SHARES INDEX FUND</t>
  </si>
  <si>
    <t>LIFE INSURANCE CORPORATION OF INDIA</t>
  </si>
  <si>
    <t>POPAT UKHARDU CHAUDHARI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</si>
</sst>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3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 val="single"/>
      <sz val="10"/>
      <color rgb="FF0000FF"/>
      <name val="Arial"/>
      <family val="2"/>
    </font>
    <font>
      <sz val="12"/>
      <name val="Times New Roman"/>
      <family val="1"/>
    </font>
    <font>
      <u val="single"/>
      <sz val="10"/>
      <color rgb="FF0000FF"/>
      <name val="Arial"/>
      <family val="2"/>
    </font>
    <font>
      <b/>
      <sz val="8"/>
      <name val="Open Sans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name val="Open Sans"/>
      <family val="2"/>
    </font>
    <font>
      <b/>
      <sz val="8"/>
      <name val="Device font 10cpi"/>
      <family val="2"/>
    </font>
    <font>
      <sz val="9"/>
      <name val="Open Sans"/>
      <family val="2"/>
    </font>
    <font>
      <b/>
      <sz val="8"/>
      <color rgb="FF0000FF"/>
      <name val="Open Sans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  <family val="2"/>
    </font>
    <font>
      <sz val="8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</fonts>
  <fills count="4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8" fillId="2" borderId="4" applyNumberFormat="0" applyAlignment="0" applyProtection="0"/>
    <xf numFmtId="0" fontId="39" fillId="3" borderId="5" applyNumberFormat="0" applyAlignment="0" applyProtection="0"/>
    <xf numFmtId="0" fontId="40" fillId="3" borderId="4" applyNumberFormat="0" applyAlignment="0" applyProtection="0"/>
    <xf numFmtId="0" fontId="41" fillId="0" borderId="6" applyNumberFormat="0" applyFill="0" applyAlignment="0" applyProtection="0"/>
    <xf numFmtId="0" fontId="42" fillId="4" borderId="7" applyNumberFormat="0" applyAlignment="0" applyProtection="0"/>
    <xf numFmtId="0" fontId="45" fillId="0" borderId="8" applyNumberFormat="0" applyFill="0" applyAlignment="0" applyProtection="0"/>
    <xf numFmtId="0" fontId="2" fillId="0" borderId="0">
      <alignment/>
      <protection/>
    </xf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2" borderId="9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66">
    <xf numFmtId="0" fontId="0" fillId="0" borderId="0" xfId="0"/>
    <xf numFmtId="0" fontId="1" fillId="33" borderId="0" xfId="0" applyFont="1" applyFill="1" applyBorder="1"/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/>
    <xf numFmtId="0" fontId="3" fillId="33" borderId="0" xfId="0" applyFont="1" applyFill="1" applyBorder="1"/>
    <xf numFmtId="0" fontId="4" fillId="33" borderId="0" xfId="0" applyFont="1" applyFill="1" applyBorder="1"/>
    <xf numFmtId="0" fontId="1" fillId="33" borderId="0" xfId="0" applyFont="1" applyFill="1" applyBorder="1" applyAlignment="1">
      <alignment horizontal="center"/>
    </xf>
    <xf numFmtId="15" fontId="5" fillId="33" borderId="0" xfId="0" applyNumberFormat="1" applyFont="1" applyFill="1" applyBorder="1"/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/>
    <xf numFmtId="0" fontId="1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10" xfId="0" applyFont="1" applyBorder="1"/>
    <xf numFmtId="0" fontId="1" fillId="33" borderId="13" xfId="0" applyFont="1" applyFill="1" applyBorder="1"/>
    <xf numFmtId="0" fontId="1" fillId="33" borderId="14" xfId="0" applyFont="1" applyFill="1" applyBorder="1" applyAlignment="1">
      <alignment horizontal="center"/>
    </xf>
    <xf numFmtId="0" fontId="8" fillId="0" borderId="11" xfId="0" applyFont="1" applyBorder="1"/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/>
    <xf numFmtId="0" fontId="1" fillId="33" borderId="10" xfId="0" applyFont="1" applyFill="1" applyBorder="1"/>
    <xf numFmtId="10" fontId="1" fillId="33" borderId="0" xfId="0" applyNumberFormat="1" applyFont="1" applyFill="1" applyBorder="1"/>
    <xf numFmtId="0" fontId="1" fillId="34" borderId="0" xfId="0" applyFont="1" applyFill="1" applyBorder="1"/>
    <xf numFmtId="0" fontId="8" fillId="36" borderId="0" xfId="0" applyFont="1" applyFill="1" applyBorder="1" applyAlignment="1">
      <alignment wrapText="1"/>
    </xf>
    <xf numFmtId="0" fontId="5" fillId="33" borderId="0" xfId="0" applyFont="1" applyFill="1" applyBorder="1"/>
    <xf numFmtId="0" fontId="9" fillId="33" borderId="0" xfId="0" applyFont="1" applyFill="1" applyBorder="1"/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/>
    <xf numFmtId="2" fontId="5" fillId="0" borderId="10" xfId="0" applyNumberFormat="1" applyFont="1" applyBorder="1"/>
    <xf numFmtId="0" fontId="5" fillId="0" borderId="10" xfId="0" applyFont="1" applyBorder="1"/>
    <xf numFmtId="2" fontId="1" fillId="0" borderId="10" xfId="0" applyNumberFormat="1" applyFont="1" applyBorder="1"/>
    <xf numFmtId="0" fontId="1" fillId="0" borderId="0" xfId="0" applyFont="1"/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0" borderId="0" xfId="0" applyFont="1"/>
    <xf numFmtId="10" fontId="1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/>
    <xf numFmtId="2" fontId="1" fillId="33" borderId="0" xfId="0" applyNumberFormat="1" applyFont="1" applyFill="1" applyBorder="1"/>
    <xf numFmtId="2" fontId="1" fillId="34" borderId="0" xfId="0" applyNumberFormat="1" applyFont="1" applyFill="1" applyBorder="1"/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/>
    </xf>
    <xf numFmtId="2" fontId="5" fillId="35" borderId="1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2" fillId="0" borderId="10" xfId="0" applyFont="1" applyBorder="1"/>
    <xf numFmtId="0" fontId="1" fillId="0" borderId="0" xfId="0" applyFont="1" applyAlignment="1">
      <alignment horizontal="center"/>
    </xf>
    <xf numFmtId="0" fontId="15" fillId="33" borderId="0" xfId="0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/>
    <xf numFmtId="0" fontId="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/>
    <xf numFmtId="0" fontId="20" fillId="33" borderId="0" xfId="0" applyFont="1" applyFill="1" applyBorder="1"/>
    <xf numFmtId="0" fontId="21" fillId="33" borderId="0" xfId="0" applyFont="1" applyFill="1" applyBorder="1"/>
    <xf numFmtId="0" fontId="8" fillId="33" borderId="0" xfId="0" applyFont="1" applyFill="1" applyBorder="1"/>
    <xf numFmtId="0" fontId="5" fillId="0" borderId="0" xfId="0" applyFont="1"/>
    <xf numFmtId="15" fontId="20" fillId="33" borderId="0" xfId="0" applyNumberFormat="1" applyFont="1" applyFill="1" applyBorder="1"/>
    <xf numFmtId="164" fontId="22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wrapText="1"/>
    </xf>
    <xf numFmtId="2" fontId="23" fillId="33" borderId="0" xfId="0" applyNumberFormat="1" applyFont="1" applyFill="1" applyBorder="1" applyAlignment="1">
      <alignment wrapText="1"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/>
    <xf numFmtId="164" fontId="22" fillId="34" borderId="0" xfId="0" applyNumberFormat="1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center" wrapText="1"/>
    </xf>
    <xf numFmtId="2" fontId="23" fillId="34" borderId="0" xfId="0" applyNumberFormat="1" applyFont="1" applyFill="1" applyBorder="1" applyAlignment="1">
      <alignment wrapText="1"/>
    </xf>
    <xf numFmtId="0" fontId="23" fillId="34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left"/>
    </xf>
    <xf numFmtId="15" fontId="5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/>
    <xf numFmtId="0" fontId="5" fillId="35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165" fontId="1" fillId="33" borderId="0" xfId="0" applyNumberFormat="1" applyFont="1" applyFill="1" applyBorder="1" applyAlignment="1">
      <alignment horizontal="center" vertical="center"/>
    </xf>
    <xf numFmtId="15" fontId="1" fillId="33" borderId="0" xfId="0" applyNumberFormat="1" applyFont="1" applyFill="1" applyBorder="1" applyAlignment="1">
      <alignment horizontal="center" vertical="center"/>
    </xf>
    <xf numFmtId="43" fontId="28" fillId="33" borderId="0" xfId="0" applyNumberFormat="1" applyFont="1" applyFill="1" applyBorder="1" applyAlignment="1">
      <alignment horizontal="left" vertical="center"/>
    </xf>
    <xf numFmtId="43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43" fontId="1" fillId="0" borderId="0" xfId="0" applyNumberFormat="1" applyFont="1"/>
    <xf numFmtId="0" fontId="5" fillId="33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2" fontId="23" fillId="0" borderId="0" xfId="0" applyNumberFormat="1" applyFont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9" fontId="23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5" fontId="23" fillId="33" borderId="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0" fontId="24" fillId="0" borderId="20" xfId="0" applyFont="1" applyBorder="1"/>
    <xf numFmtId="0" fontId="5" fillId="35" borderId="11" xfId="0" applyFont="1" applyFill="1" applyBorder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5" fontId="24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15" fontId="23" fillId="33" borderId="0" xfId="0" applyNumberFormat="1" applyFont="1" applyFill="1" applyBorder="1" applyAlignment="1">
      <alignment horizontal="center" vertical="center" wrapText="1"/>
    </xf>
    <xf numFmtId="15" fontId="23" fillId="33" borderId="0" xfId="0" applyNumberFormat="1" applyFont="1" applyFill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 wrapText="1"/>
    </xf>
    <xf numFmtId="10" fontId="1" fillId="37" borderId="10" xfId="0" applyNumberFormat="1" applyFont="1" applyFill="1" applyBorder="1" applyAlignment="1">
      <alignment horizontal="center" vertical="center" wrapText="1"/>
    </xf>
    <xf numFmtId="167" fontId="1" fillId="37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center" vertical="center" wrapText="1"/>
    </xf>
    <xf numFmtId="167" fontId="1" fillId="38" borderId="10" xfId="0" applyNumberFormat="1" applyFont="1" applyFill="1" applyBorder="1" applyAlignment="1">
      <alignment horizontal="left"/>
    </xf>
    <xf numFmtId="1" fontId="1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 vertical="center" wrapText="1"/>
    </xf>
    <xf numFmtId="1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/>
    <xf numFmtId="9" fontId="1" fillId="38" borderId="10" xfId="0" applyNumberFormat="1" applyFont="1" applyFill="1" applyBorder="1" applyAlignment="1">
      <alignment horizontal="center"/>
    </xf>
    <xf numFmtId="168" fontId="1" fillId="38" borderId="10" xfId="0" applyNumberFormat="1" applyFont="1" applyFill="1" applyBorder="1" applyAlignment="1">
      <alignment horizontal="center" vertical="center" wrapText="1"/>
    </xf>
    <xf numFmtId="15" fontId="1" fillId="38" borderId="10" xfId="0" applyNumberFormat="1" applyFont="1" applyFill="1" applyBorder="1"/>
    <xf numFmtId="1" fontId="1" fillId="39" borderId="10" xfId="0" applyNumberFormat="1" applyFont="1" applyFill="1" applyBorder="1" applyAlignment="1">
      <alignment horizontal="center" vertical="center" wrapText="1"/>
    </xf>
    <xf numFmtId="167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/>
    <xf numFmtId="0" fontId="1" fillId="39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 vertical="center" wrapText="1"/>
    </xf>
    <xf numFmtId="9" fontId="1" fillId="39" borderId="10" xfId="0" applyNumberFormat="1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10" fontId="1" fillId="37" borderId="11" xfId="0" applyNumberFormat="1" applyFont="1" applyFill="1" applyBorder="1" applyAlignment="1">
      <alignment horizontal="center" vertical="center" wrapText="1"/>
    </xf>
    <xf numFmtId="167" fontId="1" fillId="37" borderId="11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/>
    </xf>
    <xf numFmtId="167" fontId="1" fillId="38" borderId="1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1" fontId="1" fillId="38" borderId="11" xfId="0" applyNumberFormat="1" applyFont="1" applyFill="1" applyBorder="1" applyAlignment="1">
      <alignment horizontal="center" vertical="center"/>
    </xf>
    <xf numFmtId="167" fontId="1" fillId="38" borderId="11" xfId="0" applyNumberFormat="1" applyFont="1" applyFill="1" applyBorder="1" applyAlignment="1">
      <alignment horizontal="center" vertical="center"/>
    </xf>
    <xf numFmtId="0" fontId="1" fillId="38" borderId="11" xfId="0" applyFont="1" applyFill="1" applyBorder="1"/>
    <xf numFmtId="0" fontId="1" fillId="38" borderId="11" xfId="0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5" fontId="1" fillId="0" borderId="22" xfId="0" applyNumberFormat="1" applyFont="1" applyBorder="1" applyAlignment="1">
      <alignment horizontal="center" vertical="center"/>
    </xf>
    <xf numFmtId="43" fontId="28" fillId="0" borderId="22" xfId="0" applyNumberFormat="1" applyFont="1" applyBorder="1" applyAlignment="1">
      <alignment horizontal="center" vertical="top"/>
    </xf>
    <xf numFmtId="10" fontId="29" fillId="0" borderId="22" xfId="0" applyNumberFormat="1" applyFont="1" applyBorder="1" applyAlignment="1">
      <alignment horizontal="center" vertical="center" wrapText="1"/>
    </xf>
    <xf numFmtId="16" fontId="29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left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/>
    <xf numFmtId="0" fontId="12" fillId="0" borderId="11" xfId="0" applyFont="1" applyBorder="1"/>
    <xf numFmtId="2" fontId="1" fillId="0" borderId="11" xfId="0" applyNumberFormat="1" applyFont="1" applyBorder="1"/>
    <xf numFmtId="0" fontId="1" fillId="0" borderId="11" xfId="0" applyFont="1" applyBorder="1"/>
    <xf numFmtId="0" fontId="5" fillId="0" borderId="22" xfId="20" applyFont="1" applyBorder="1">
      <alignment/>
      <protection/>
    </xf>
    <xf numFmtId="2" fontId="5" fillId="0" borderId="22" xfId="20" applyNumberFormat="1" applyFont="1" applyBorder="1" applyAlignment="1">
      <alignment horizontal="right"/>
      <protection/>
    </xf>
    <xf numFmtId="2" fontId="5" fillId="0" borderId="22" xfId="20" applyNumberFormat="1" applyFont="1" applyBorder="1">
      <alignment/>
      <protection/>
    </xf>
    <xf numFmtId="10" fontId="5" fillId="0" borderId="22" xfId="65" applyNumberFormat="1" applyFont="1" applyBorder="1"/>
    <xf numFmtId="0" fontId="5" fillId="35" borderId="11" xfId="0" applyFont="1" applyFill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1" fillId="0" borderId="0" xfId="0" applyFont="1" applyBorder="1"/>
    <xf numFmtId="10" fontId="11" fillId="33" borderId="0" xfId="0" applyNumberFormat="1" applyFont="1" applyFill="1" applyBorder="1" applyAlignment="1">
      <alignment horizontal="center"/>
    </xf>
    <xf numFmtId="0" fontId="1" fillId="0" borderId="22" xfId="0" applyFont="1" applyBorder="1"/>
    <xf numFmtId="0" fontId="12" fillId="0" borderId="22" xfId="0" applyFont="1" applyBorder="1"/>
    <xf numFmtId="2" fontId="1" fillId="0" borderId="22" xfId="0" applyNumberFormat="1" applyFont="1" applyBorder="1"/>
    <xf numFmtId="15" fontId="45" fillId="0" borderId="22" xfId="31" applyNumberFormat="1" applyFont="1" applyBorder="1">
      <alignment/>
      <protection/>
    </xf>
    <xf numFmtId="2" fontId="1" fillId="0" borderId="22" xfId="20" applyNumberFormat="1" applyBorder="1">
      <alignment/>
      <protection/>
    </xf>
    <xf numFmtId="15" fontId="2" fillId="0" borderId="22" xfId="31" applyNumberFormat="1" applyFont="1" applyBorder="1">
      <alignment/>
      <protection/>
    </xf>
    <xf numFmtId="2" fontId="1" fillId="0" borderId="22" xfId="20" applyNumberFormat="1" applyBorder="1" applyAlignment="1">
      <alignment horizontal="right"/>
      <protection/>
    </xf>
    <xf numFmtId="0" fontId="1" fillId="0" borderId="22" xfId="20" applyBorder="1">
      <alignment/>
      <protection/>
    </xf>
    <xf numFmtId="10" fontId="1" fillId="0" borderId="22" xfId="65" applyNumberFormat="1" applyFont="1" applyBorder="1"/>
    <xf numFmtId="0" fontId="2" fillId="0" borderId="22" xfId="31" applyFont="1" applyBorder="1" applyAlignment="1">
      <alignment horizontal="left"/>
      <protection/>
    </xf>
    <xf numFmtId="49" fontId="2" fillId="0" borderId="22" xfId="31" applyNumberFormat="1" applyFont="1" applyBorder="1">
      <alignment/>
      <protection/>
    </xf>
    <xf numFmtId="0" fontId="2" fillId="0" borderId="22" xfId="31" applyFont="1" applyBorder="1">
      <alignment/>
      <protection/>
    </xf>
    <xf numFmtId="0" fontId="1" fillId="0" borderId="22" xfId="0" applyFont="1" applyBorder="1" applyAlignment="1">
      <alignment horizontal="left"/>
    </xf>
    <xf numFmtId="16" fontId="28" fillId="0" borderId="0" xfId="0" applyNumberFormat="1" applyFont="1" applyBorder="1" applyAlignment="1">
      <alignment horizontal="center" vertical="center"/>
    </xf>
    <xf numFmtId="0" fontId="28" fillId="0" borderId="22" xfId="0" applyFont="1" applyBorder="1"/>
    <xf numFmtId="16" fontId="28" fillId="0" borderId="10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" fontId="28" fillId="0" borderId="22" xfId="0" applyNumberFormat="1" applyFont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center" vertical="center"/>
    </xf>
    <xf numFmtId="167" fontId="1" fillId="37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wrapText="1"/>
    </xf>
    <xf numFmtId="16" fontId="28" fillId="40" borderId="0" xfId="0" applyNumberFormat="1" applyFont="1" applyFill="1" applyBorder="1" applyAlignment="1">
      <alignment horizontal="center" vertical="center"/>
    </xf>
    <xf numFmtId="0" fontId="28" fillId="40" borderId="0" xfId="0" applyFont="1" applyFill="1"/>
    <xf numFmtId="0" fontId="28" fillId="40" borderId="0" xfId="0" applyFont="1" applyFill="1" applyAlignment="1">
      <alignment horizontal="center" vertical="center"/>
    </xf>
    <xf numFmtId="165" fontId="28" fillId="40" borderId="0" xfId="0" applyNumberFormat="1" applyFont="1" applyFill="1" applyAlignment="1">
      <alignment horizontal="center" vertical="center"/>
    </xf>
    <xf numFmtId="0" fontId="0" fillId="40" borderId="0" xfId="0" applyFill="1"/>
    <xf numFmtId="165" fontId="28" fillId="0" borderId="0" xfId="0" applyNumberFormat="1" applyFont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10" fontId="28" fillId="0" borderId="22" xfId="0" applyNumberFormat="1" applyFont="1" applyBorder="1" applyAlignment="1">
      <alignment horizontal="center" vertical="center" wrapText="1"/>
    </xf>
    <xf numFmtId="0" fontId="28" fillId="41" borderId="22" xfId="0" applyFont="1" applyFill="1" applyBorder="1" applyAlignment="1">
      <alignment horizontal="center" vertical="center"/>
    </xf>
    <xf numFmtId="0" fontId="28" fillId="42" borderId="22" xfId="0" applyFont="1" applyFill="1" applyBorder="1" applyAlignment="1">
      <alignment horizontal="center" vertical="center"/>
    </xf>
    <xf numFmtId="0" fontId="29" fillId="42" borderId="22" xfId="0" applyFont="1" applyFill="1" applyBorder="1" applyAlignment="1">
      <alignment horizontal="center" vertical="center"/>
    </xf>
    <xf numFmtId="167" fontId="1" fillId="43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/>
    <xf numFmtId="0" fontId="12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2" fontId="1" fillId="44" borderId="10" xfId="0" applyNumberFormat="1" applyFont="1" applyFill="1" applyBorder="1" applyAlignment="1">
      <alignment horizontal="center" vertical="center" wrapText="1"/>
    </xf>
    <xf numFmtId="10" fontId="1" fillId="44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/>
    </xf>
    <xf numFmtId="167" fontId="1" fillId="44" borderId="10" xfId="0" applyNumberFormat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5" fillId="35" borderId="22" xfId="0" applyFont="1" applyFill="1" applyBorder="1" applyAlignment="1">
      <alignment horizontal="left" vertical="center" wrapText="1"/>
    </xf>
    <xf numFmtId="2" fontId="28" fillId="41" borderId="22" xfId="0" applyNumberFormat="1" applyFont="1" applyFill="1" applyBorder="1" applyAlignment="1">
      <alignment horizontal="center" vertical="center"/>
    </xf>
    <xf numFmtId="10" fontId="28" fillId="41" borderId="22" xfId="0" applyNumberFormat="1" applyFont="1" applyFill="1" applyBorder="1" applyAlignment="1">
      <alignment horizontal="center" vertical="center" wrapText="1"/>
    </xf>
    <xf numFmtId="16" fontId="28" fillId="41" borderId="22" xfId="0" applyNumberFormat="1" applyFont="1" applyFill="1" applyBorder="1" applyAlignment="1">
      <alignment horizontal="center" vertical="center"/>
    </xf>
    <xf numFmtId="2" fontId="29" fillId="42" borderId="22" xfId="0" applyNumberFormat="1" applyFont="1" applyFill="1" applyBorder="1" applyAlignment="1">
      <alignment horizontal="center" vertical="center"/>
    </xf>
    <xf numFmtId="165" fontId="28" fillId="42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/>
    <xf numFmtId="0" fontId="28" fillId="0" borderId="0" xfId="0" applyFont="1" applyBorder="1"/>
    <xf numFmtId="0" fontId="29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6" fontId="28" fillId="0" borderId="22" xfId="0" applyNumberFormat="1" applyFont="1" applyBorder="1" applyAlignment="1">
      <alignment horizontal="center" vertical="center"/>
    </xf>
    <xf numFmtId="0" fontId="1" fillId="0" borderId="14" xfId="0" applyFont="1" applyBorder="1"/>
    <xf numFmtId="0" fontId="12" fillId="0" borderId="23" xfId="0" applyFont="1" applyBorder="1"/>
    <xf numFmtId="2" fontId="1" fillId="0" borderId="23" xfId="0" applyNumberFormat="1" applyFont="1" applyBorder="1"/>
    <xf numFmtId="0" fontId="1" fillId="0" borderId="23" xfId="0" applyFont="1" applyBorder="1"/>
    <xf numFmtId="0" fontId="1" fillId="33" borderId="22" xfId="0" applyFont="1" applyFill="1" applyBorder="1"/>
    <xf numFmtId="0" fontId="1" fillId="0" borderId="24" xfId="0" applyFont="1" applyBorder="1" applyAlignment="1">
      <alignment horizontal="left"/>
    </xf>
    <xf numFmtId="0" fontId="1" fillId="33" borderId="23" xfId="0" applyFont="1" applyFill="1" applyBorder="1"/>
    <xf numFmtId="0" fontId="0" fillId="0" borderId="22" xfId="0" applyBorder="1"/>
    <xf numFmtId="0" fontId="15" fillId="33" borderId="0" xfId="0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29" fillId="41" borderId="22" xfId="0" applyFont="1" applyFill="1" applyBorder="1" applyAlignment="1">
      <alignment horizontal="center" vertical="center"/>
    </xf>
    <xf numFmtId="2" fontId="29" fillId="41" borderId="22" xfId="0" applyNumberFormat="1" applyFont="1" applyFill="1" applyBorder="1" applyAlignment="1">
      <alignment horizontal="center" vertical="center"/>
    </xf>
    <xf numFmtId="166" fontId="28" fillId="41" borderId="22" xfId="0" applyNumberFormat="1" applyFont="1" applyFill="1" applyBorder="1" applyAlignment="1">
      <alignment horizontal="center" vertical="center"/>
    </xf>
    <xf numFmtId="16" fontId="28" fillId="42" borderId="22" xfId="0" applyNumberFormat="1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16" fontId="28" fillId="42" borderId="25" xfId="0" applyNumberFormat="1" applyFont="1" applyFill="1" applyBorder="1" applyAlignment="1">
      <alignment horizontal="center" vertical="center"/>
    </xf>
    <xf numFmtId="0" fontId="28" fillId="42" borderId="22" xfId="0" applyFont="1" applyFill="1" applyBorder="1"/>
    <xf numFmtId="0" fontId="28" fillId="42" borderId="23" xfId="0" applyFont="1" applyFill="1" applyBorder="1"/>
    <xf numFmtId="0" fontId="28" fillId="12" borderId="23" xfId="0" applyFont="1" applyFill="1" applyBorder="1"/>
    <xf numFmtId="0" fontId="28" fillId="12" borderId="22" xfId="0" applyFont="1" applyFill="1" applyBorder="1"/>
    <xf numFmtId="0" fontId="28" fillId="12" borderId="22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0" fontId="28" fillId="45" borderId="22" xfId="0" applyFont="1" applyFill="1" applyBorder="1" applyAlignment="1">
      <alignment horizontal="center" vertical="center"/>
    </xf>
    <xf numFmtId="2" fontId="29" fillId="45" borderId="22" xfId="0" applyNumberFormat="1" applyFont="1" applyFill="1" applyBorder="1" applyAlignment="1">
      <alignment horizontal="center" vertical="center"/>
    </xf>
    <xf numFmtId="166" fontId="28" fillId="45" borderId="22" xfId="0" applyNumberFormat="1" applyFont="1" applyFill="1" applyBorder="1" applyAlignment="1">
      <alignment horizontal="center" vertical="center"/>
    </xf>
    <xf numFmtId="2" fontId="29" fillId="12" borderId="22" xfId="0" applyNumberFormat="1" applyFont="1" applyFill="1" applyBorder="1" applyAlignment="1">
      <alignment horizontal="center" vertical="center"/>
    </xf>
    <xf numFmtId="165" fontId="28" fillId="12" borderId="22" xfId="0" applyNumberFormat="1" applyFont="1" applyFill="1" applyBorder="1" applyAlignment="1">
      <alignment horizontal="center" vertical="center"/>
    </xf>
    <xf numFmtId="2" fontId="28" fillId="45" borderId="22" xfId="0" applyNumberFormat="1" applyFont="1" applyFill="1" applyBorder="1" applyAlignment="1">
      <alignment horizontal="center" vertical="center"/>
    </xf>
    <xf numFmtId="10" fontId="28" fillId="45" borderId="22" xfId="0" applyNumberFormat="1" applyFont="1" applyFill="1" applyBorder="1" applyAlignment="1">
      <alignment horizontal="center" vertical="center" wrapText="1"/>
    </xf>
    <xf numFmtId="16" fontId="28" fillId="45" borderId="22" xfId="0" applyNumberFormat="1" applyFont="1" applyFill="1" applyBorder="1" applyAlignment="1">
      <alignment horizontal="center" vertical="center"/>
    </xf>
    <xf numFmtId="16" fontId="28" fillId="12" borderId="22" xfId="0" applyNumberFormat="1" applyFont="1" applyFill="1" applyBorder="1" applyAlignment="1">
      <alignment horizontal="center" vertical="center"/>
    </xf>
    <xf numFmtId="0" fontId="29" fillId="45" borderId="22" xfId="0" applyFont="1" applyFill="1" applyBorder="1" applyAlignment="1">
      <alignment horizontal="center" vertical="center"/>
    </xf>
    <xf numFmtId="16" fontId="28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6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/>
    <xf numFmtId="0" fontId="29" fillId="0" borderId="22" xfId="0" applyFont="1" applyFill="1" applyBorder="1" applyAlignment="1">
      <alignment horizontal="center" vertical="center"/>
    </xf>
    <xf numFmtId="2" fontId="29" fillId="0" borderId="22" xfId="0" applyNumberFormat="1" applyFont="1" applyFill="1" applyBorder="1" applyAlignment="1">
      <alignment horizontal="center" vertical="center"/>
    </xf>
    <xf numFmtId="166" fontId="28" fillId="0" borderId="22" xfId="0" applyNumberFormat="1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16" fontId="28" fillId="42" borderId="23" xfId="0" applyNumberFormat="1" applyFont="1" applyFill="1" applyBorder="1" applyAlignment="1">
      <alignment horizontal="center" vertical="center"/>
    </xf>
    <xf numFmtId="0" fontId="28" fillId="41" borderId="10" xfId="0" applyFont="1" applyFill="1" applyBorder="1" applyAlignment="1">
      <alignment horizontal="center" vertical="center"/>
    </xf>
    <xf numFmtId="0" fontId="29" fillId="41" borderId="26" xfId="0" applyFont="1" applyFill="1" applyBorder="1" applyAlignment="1">
      <alignment horizontal="center" vertical="center"/>
    </xf>
    <xf numFmtId="2" fontId="29" fillId="41" borderId="10" xfId="0" applyNumberFormat="1" applyFont="1" applyFill="1" applyBorder="1" applyAlignment="1">
      <alignment horizontal="center" vertical="center"/>
    </xf>
    <xf numFmtId="166" fontId="28" fillId="41" borderId="10" xfId="0" applyNumberFormat="1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16" fontId="28" fillId="42" borderId="10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29" xfId="0" applyFont="1" applyBorder="1"/>
    <xf numFmtId="0" fontId="5" fillId="35" borderId="30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5" fillId="35" borderId="18" xfId="0" applyFont="1" applyFill="1" applyBorder="1" applyAlignment="1">
      <alignment horizontal="left" vertical="center" wrapText="1"/>
    </xf>
    <xf numFmtId="0" fontId="10" fillId="0" borderId="21" xfId="0" applyFont="1" applyBorder="1"/>
    <xf numFmtId="0" fontId="10" fillId="0" borderId="21" xfId="0" applyFont="1" applyBorder="1"/>
    <xf numFmtId="0" fontId="5" fillId="35" borderId="18" xfId="0" applyFont="1" applyFill="1" applyBorder="1" applyAlignment="1">
      <alignment horizontal="center" vertical="center" wrapText="1"/>
    </xf>
    <xf numFmtId="0" fontId="8" fillId="33" borderId="0" xfId="0" applyFont="1" applyFill="1" applyBorder="1"/>
    <xf numFmtId="0" fontId="10" fillId="0" borderId="0" xfId="0" applyFont="1" applyBorder="1"/>
    <xf numFmtId="2" fontId="24" fillId="33" borderId="0" xfId="0" applyNumberFormat="1" applyFont="1" applyFill="1" applyBorder="1" applyAlignment="1">
      <alignment horizontal="left" wrapText="1"/>
    </xf>
    <xf numFmtId="0" fontId="29" fillId="41" borderId="23" xfId="0" applyFont="1" applyFill="1" applyBorder="1" applyAlignment="1">
      <alignment horizontal="center" vertical="center"/>
    </xf>
    <xf numFmtId="0" fontId="29" fillId="41" borderId="25" xfId="0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center" vertical="center"/>
    </xf>
    <xf numFmtId="0" fontId="28" fillId="12" borderId="25" xfId="0" applyFont="1" applyFill="1" applyBorder="1" applyAlignment="1">
      <alignment horizontal="center" vertical="center"/>
    </xf>
    <xf numFmtId="16" fontId="28" fillId="12" borderId="23" xfId="0" applyNumberFormat="1" applyFont="1" applyFill="1" applyBorder="1" applyAlignment="1">
      <alignment horizontal="center" vertical="center"/>
    </xf>
    <xf numFmtId="16" fontId="28" fillId="12" borderId="25" xfId="0" applyNumberFormat="1" applyFont="1" applyFill="1" applyBorder="1" applyAlignment="1">
      <alignment horizontal="center" vertical="center"/>
    </xf>
    <xf numFmtId="0" fontId="29" fillId="45" borderId="23" xfId="0" applyFont="1" applyFill="1" applyBorder="1" applyAlignment="1">
      <alignment horizontal="center" vertical="center"/>
    </xf>
    <xf numFmtId="0" fontId="29" fillId="45" borderId="25" xfId="0" applyFont="1" applyFill="1" applyBorder="1" applyAlignment="1">
      <alignment horizontal="center" vertical="center"/>
    </xf>
    <xf numFmtId="166" fontId="28" fillId="41" borderId="23" xfId="0" applyNumberFormat="1" applyFont="1" applyFill="1" applyBorder="1" applyAlignment="1">
      <alignment horizontal="center" vertical="center"/>
    </xf>
    <xf numFmtId="166" fontId="28" fillId="41" borderId="25" xfId="0" applyNumberFormat="1" applyFont="1" applyFill="1" applyBorder="1" applyAlignment="1">
      <alignment horizontal="center" vertical="center"/>
    </xf>
    <xf numFmtId="0" fontId="28" fillId="42" borderId="23" xfId="0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16" fontId="28" fillId="42" borderId="23" xfId="0" applyNumberFormat="1" applyFont="1" applyFill="1" applyBorder="1" applyAlignment="1">
      <alignment horizontal="center" vertical="center"/>
    </xf>
    <xf numFmtId="16" fontId="28" fillId="42" borderId="25" xfId="0" applyNumberFormat="1" applyFont="1" applyFill="1" applyBorder="1" applyAlignment="1">
      <alignment horizontal="center" vertical="center"/>
    </xf>
    <xf numFmtId="166" fontId="28" fillId="45" borderId="23" xfId="0" applyNumberFormat="1" applyFont="1" applyFill="1" applyBorder="1" applyAlignment="1">
      <alignment horizontal="center" vertical="center"/>
    </xf>
    <xf numFmtId="166" fontId="28" fillId="45" borderId="25" xfId="0" applyNumberFormat="1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25" xfId="0" applyFont="1" applyFill="1" applyBorder="1" applyAlignment="1">
      <alignment horizontal="center" vertical="center"/>
    </xf>
    <xf numFmtId="166" fontId="28" fillId="42" borderId="23" xfId="0" applyNumberFormat="1" applyFont="1" applyFill="1" applyBorder="1" applyAlignment="1">
      <alignment horizontal="center" vertical="center"/>
    </xf>
    <xf numFmtId="166" fontId="28" fillId="42" borderId="25" xfId="0" applyNumberFormat="1" applyFont="1" applyFill="1" applyBorder="1" applyAlignment="1">
      <alignment horizontal="center" vertical="center"/>
    </xf>
    <xf numFmtId="0" fontId="29" fillId="42" borderId="23" xfId="0" applyFont="1" applyFill="1" applyBorder="1" applyAlignment="1">
      <alignment horizontal="center" vertical="center"/>
    </xf>
    <xf numFmtId="0" fontId="29" fillId="42" borderId="25" xfId="0" applyFont="1" applyFill="1" applyBorder="1" applyAlignment="1">
      <alignment horizontal="center" vertical="center"/>
    </xf>
    <xf numFmtId="0" fontId="29" fillId="45" borderId="24" xfId="0" applyFont="1" applyFill="1" applyBorder="1" applyAlignment="1">
      <alignment horizontal="center" vertical="center"/>
    </xf>
    <xf numFmtId="16" fontId="28" fillId="12" borderId="24" xfId="0" applyNumberFormat="1" applyFont="1" applyFill="1" applyBorder="1" applyAlignment="1">
      <alignment horizontal="center" vertical="center"/>
    </xf>
    <xf numFmtId="0" fontId="28" fillId="45" borderId="23" xfId="0" applyFont="1" applyFill="1" applyBorder="1" applyAlignment="1">
      <alignment horizontal="center" vertical="center"/>
    </xf>
    <xf numFmtId="0" fontId="28" fillId="45" borderId="24" xfId="0" applyFont="1" applyFill="1" applyBorder="1" applyAlignment="1">
      <alignment horizontal="center" vertical="center"/>
    </xf>
    <xf numFmtId="0" fontId="28" fillId="45" borderId="25" xfId="0" applyFont="1" applyFill="1" applyBorder="1" applyAlignment="1">
      <alignment horizontal="center" vertical="center"/>
    </xf>
    <xf numFmtId="166" fontId="28" fillId="45" borderId="24" xfId="0" applyNumberFormat="1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166" fontId="28" fillId="12" borderId="23" xfId="0" applyNumberFormat="1" applyFont="1" applyFill="1" applyBorder="1" applyAlignment="1">
      <alignment horizontal="center" vertical="center"/>
    </xf>
    <xf numFmtId="166" fontId="28" fillId="12" borderId="25" xfId="0" applyNumberFormat="1" applyFont="1" applyFill="1" applyBorder="1" applyAlignment="1">
      <alignment horizontal="center" vertical="center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" xfId="20"/>
    <cellStyle name="Normal 7 2" xfId="21"/>
    <cellStyle name="Heading 1" xfId="22"/>
    <cellStyle name="Heading 2" xfId="23"/>
    <cellStyle name="Heading 3" xfId="24"/>
    <cellStyle name="Input" xfId="25"/>
    <cellStyle name="Output" xfId="26"/>
    <cellStyle name="Calculation" xfId="27"/>
    <cellStyle name="Linked Cell" xfId="28"/>
    <cellStyle name="Check Cell" xfId="29"/>
    <cellStyle name="Total" xfId="30"/>
    <cellStyle name="Normal 22" xfId="31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3" xfId="44"/>
    <cellStyle name="60% - Accent2 3" xfId="45"/>
    <cellStyle name="60% - Accent3 3" xfId="46"/>
    <cellStyle name="60% - Accent4 3" xfId="47"/>
    <cellStyle name="60% - Accent5 3" xfId="48"/>
    <cellStyle name="60% - Accent6 3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Explanatory Text 2" xfId="57"/>
    <cellStyle name="Good 2" xfId="58"/>
    <cellStyle name="Heading 4 2" xfId="59"/>
    <cellStyle name="Hyperlink 2" xfId="60"/>
    <cellStyle name="Neutral 3" xfId="61"/>
    <cellStyle name="Normal 2" xfId="62"/>
    <cellStyle name="Normal 3" xfId="63"/>
    <cellStyle name="Note 3" xfId="64"/>
    <cellStyle name="Percent 2" xfId="65"/>
    <cellStyle name="Title 3" xfId="66"/>
    <cellStyle name="Warning Text 2" xfId="67"/>
    <cellStyle name="Normal 4" xfId="68"/>
    <cellStyle name="Normal 5" xfId="69"/>
    <cellStyle name="Normal 6" xfId="70"/>
    <cellStyle name="Comma 3" xfId="71"/>
    <cellStyle name="Note 2" xfId="72"/>
    <cellStyle name="Normal 8" xfId="73"/>
    <cellStyle name="Normal 2 2" xfId="74"/>
    <cellStyle name="Normal 4 2" xfId="75"/>
    <cellStyle name="Normal 5 2" xfId="76"/>
    <cellStyle name="Normal 6 2" xfId="77"/>
    <cellStyle name="Normal 8 2" xfId="78"/>
    <cellStyle name="Normal 9" xfId="79"/>
    <cellStyle name="Normal 10" xfId="80"/>
    <cellStyle name="Title 2" xfId="81"/>
    <cellStyle name="Neutral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Comma 2" xfId="89"/>
    <cellStyle name="Normal 9 2" xfId="90"/>
    <cellStyle name="Normal 10 2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Comma 2 2" xfId="99"/>
    <cellStyle name="Normal 11 2" xfId="100"/>
    <cellStyle name="Normal 12 2" xfId="101"/>
    <cellStyle name="Normal 13 2" xfId="102"/>
    <cellStyle name="Normal 14 2" xfId="103"/>
    <cellStyle name="Normal 15 2" xfId="104"/>
    <cellStyle name="Normal 16 2" xfId="105"/>
    <cellStyle name="Normal 17 2" xfId="106"/>
    <cellStyle name="Normal 18" xfId="107"/>
    <cellStyle name="Normal 19" xfId="108"/>
    <cellStyle name="Normal 20" xfId="109"/>
    <cellStyle name="Normal 21" xfId="110"/>
    <cellStyle name="Normal 23" xfId="111"/>
    <cellStyle name="Normal 22 2" xfId="112"/>
    <cellStyle name="20% - Accent1 2 2" xfId="113"/>
    <cellStyle name="20% - Accent2 2 2" xfId="114"/>
    <cellStyle name="20% - Accent3 2 2" xfId="115"/>
    <cellStyle name="20% - Accent4 2 2" xfId="116"/>
    <cellStyle name="20% - Accent5 2 2" xfId="117"/>
    <cellStyle name="20% - Accent6 2 2" xfId="118"/>
    <cellStyle name="40% - Accent1 2 2" xfId="119"/>
    <cellStyle name="40% - Accent2 2 2" xfId="120"/>
    <cellStyle name="40% - Accent3 2 2" xfId="121"/>
    <cellStyle name="40% - Accent4 2 2" xfId="122"/>
    <cellStyle name="40% - Accent5 2 2" xfId="123"/>
    <cellStyle name="40% - Accent6 2 2" xfId="124"/>
    <cellStyle name="Note 3 2" xfId="125"/>
    <cellStyle name="Percent 2 2" xfId="126"/>
    <cellStyle name="Comma 3 2" xfId="127"/>
    <cellStyle name="Note 2 2" xfId="128"/>
    <cellStyle name="60% - Accent1 2 2" xfId="129"/>
    <cellStyle name="60% - Accent2 2 2" xfId="130"/>
    <cellStyle name="60% - Accent3 2 2" xfId="131"/>
    <cellStyle name="60% - Accent4 2 2" xfId="132"/>
    <cellStyle name="60% - Accent5 2 2" xfId="133"/>
    <cellStyle name="60% - Accent6 2 2" xfId="134"/>
    <cellStyle name="Comma 2 3" xfId="135"/>
    <cellStyle name="Comma 2 2 2" xfId="136"/>
    <cellStyle name="Normal 21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4286250</xdr:colOff>
      <xdr:row>0</xdr:row>
      <xdr:rowOff>133350</xdr:rowOff>
    </xdr:from>
    <xdr:ext cx="1552575" cy="5524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3350"/>
          <a:ext cx="155257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201</xdr:row>
      <xdr:rowOff>0</xdr:rowOff>
    </xdr:from>
    <xdr:ext cx="4619625" cy="2305050"/>
    <xdr:sp macro="" textlink="">
      <xdr:nvSpPr>
        <xdr:cNvPr id="5" name="Text Box 3"/>
        <xdr:cNvSpPr txBox="1">
          <a:spLocks noChangeArrowheads="1"/>
        </xdr:cNvSpPr>
      </xdr:nvSpPr>
      <xdr:spPr>
        <a:xfrm>
          <a:off x="3952875" y="32794575"/>
          <a:ext cx="4619625" cy="230505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8</xdr:col>
      <xdr:colOff>76200</xdr:colOff>
      <xdr:row>0</xdr:row>
      <xdr:rowOff>76200</xdr:rowOff>
    </xdr:from>
    <xdr:ext cx="2362200" cy="419100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2362200" cy="419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285750</xdr:colOff>
      <xdr:row>200</xdr:row>
      <xdr:rowOff>114300</xdr:rowOff>
    </xdr:from>
    <xdr:ext cx="3419475" cy="885825"/>
    <xdr:pic>
      <xdr:nvPicPr>
        <xdr:cNvPr id="3" name="image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2746950"/>
          <a:ext cx="3419475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218</xdr:row>
      <xdr:rowOff>95250</xdr:rowOff>
    </xdr:from>
    <xdr:ext cx="3933825" cy="800100"/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57425" y="36052125"/>
          <a:ext cx="3933825" cy="800100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1895475" cy="514350"/>
    <xdr:pic>
      <xdr:nvPicPr>
        <xdr:cNvPr id="2" name="image4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2400"/>
          <a:ext cx="1895475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38100</xdr:colOff>
      <xdr:row>217</xdr:row>
      <xdr:rowOff>123825</xdr:rowOff>
    </xdr:from>
    <xdr:ext cx="3314700" cy="895350"/>
    <xdr:pic>
      <xdr:nvPicPr>
        <xdr:cNvPr id="3" name="image5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35918775"/>
          <a:ext cx="3314700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512</xdr:row>
      <xdr:rowOff>0</xdr:rowOff>
    </xdr:from>
    <xdr:ext cx="3543300" cy="1590675"/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486400" y="83343750"/>
          <a:ext cx="3543300" cy="1590675"/>
        </a:xfrm>
        <a:prstGeom prst="rect">
          <a:avLst/>
        </a:prstGeom>
        <a:noFill/>
        <a:ln w="9525">
          <a:noFill/>
        </a:ln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7</xdr:col>
      <xdr:colOff>76200</xdr:colOff>
      <xdr:row>0</xdr:row>
      <xdr:rowOff>152400</xdr:rowOff>
    </xdr:from>
    <xdr:ext cx="2209800" cy="514350"/>
    <xdr:pic>
      <xdr:nvPicPr>
        <xdr:cNvPr id="2" name="image6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52400"/>
          <a:ext cx="2209800" cy="514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447675</xdr:colOff>
      <xdr:row>512</xdr:row>
      <xdr:rowOff>0</xdr:rowOff>
    </xdr:from>
    <xdr:ext cx="3371850" cy="723900"/>
    <xdr:pic>
      <xdr:nvPicPr>
        <xdr:cNvPr id="3" name="image7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3343750"/>
          <a:ext cx="3371850" cy="723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123825</xdr:rowOff>
    </xdr:from>
    <xdr:ext cx="1533525" cy="552450"/>
    <xdr:pic>
      <xdr:nvPicPr>
        <xdr:cNvPr id="2" name="image8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23825"/>
          <a:ext cx="1533525" cy="5524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628650</xdr:colOff>
      <xdr:row>1</xdr:row>
      <xdr:rowOff>0</xdr:rowOff>
    </xdr:from>
    <xdr:ext cx="2743200" cy="514350"/>
    <xdr:pic>
      <xdr:nvPicPr>
        <xdr:cNvPr id="2" name="image9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61925"/>
          <a:ext cx="2743200" cy="514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workbookViewId="0" topLeftCell="A1">
      <selection activeCell="B10" sqref="B10"/>
    </sheetView>
  </sheetViews>
  <sheetFormatPr defaultColWidth="14.421875" defaultRowHeight="15" customHeight="1"/>
  <cols>
    <col min="1" max="1" width="7.00390625" style="0" customWidth="1"/>
    <col min="2" max="2" width="9.8515625" style="0" customWidth="1"/>
    <col min="3" max="3" width="24.140625" style="0" customWidth="1"/>
    <col min="4" max="4" width="70.57421875" style="0" customWidth="1"/>
    <col min="5" max="13" width="9.28125" style="0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 t="s">
        <v>306</v>
      </c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45475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rintOptions/>
  <pageMargins left="0.7" right="0.7" top="0.75" bottom="0.7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zoomScale="88" zoomScaleNormal="88" workbookViewId="0" topLeftCell="A1">
      <pane ySplit="10" topLeftCell="A11" activePane="bottomLeft" state="frozen"/>
      <selection pane="bottomLeft" activeCell="C11" sqref="C11"/>
    </sheetView>
  </sheetViews>
  <sheetFormatPr defaultColWidth="14.421875" defaultRowHeight="15" customHeight="1"/>
  <cols>
    <col min="1" max="1" width="4.28125" style="0" customWidth="1"/>
    <col min="2" max="2" width="14.57421875" style="0" customWidth="1"/>
    <col min="3" max="3" width="16.28125" style="0" customWidth="1"/>
    <col min="4" max="4" width="11.7109375" style="0" customWidth="1"/>
    <col min="5" max="5" width="10.57421875" style="0" customWidth="1"/>
    <col min="6" max="7" width="10.7109375" style="0" customWidth="1"/>
    <col min="8" max="9" width="11.28125" style="0" customWidth="1"/>
    <col min="10" max="10" width="12.7109375" style="0" customWidth="1"/>
    <col min="11" max="11" width="12.57421875" style="0" customWidth="1"/>
    <col min="12" max="12" width="11.8515625" style="0" customWidth="1"/>
    <col min="13" max="13" width="9.57421875" style="0" customWidth="1"/>
    <col min="14" max="14" width="10.00390625" style="0" customWidth="1"/>
    <col min="15" max="15" width="10.28125" style="0" customWidth="1"/>
    <col min="16" max="16" width="9.28125" style="0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45475</v>
      </c>
      <c r="M6" s="7"/>
      <c r="N6" s="1"/>
      <c r="O6" s="1"/>
      <c r="P6" s="1"/>
    </row>
    <row r="7" spans="1:16" ht="10.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customHeight="1" hidden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26" t="s">
        <v>16</v>
      </c>
      <c r="B9" s="328" t="s">
        <v>17</v>
      </c>
      <c r="C9" s="328" t="s">
        <v>18</v>
      </c>
      <c r="D9" s="328" t="s">
        <v>19</v>
      </c>
      <c r="E9" s="26" t="s">
        <v>20</v>
      </c>
      <c r="F9" s="26" t="s">
        <v>21</v>
      </c>
      <c r="G9" s="323" t="s">
        <v>22</v>
      </c>
      <c r="H9" s="324"/>
      <c r="I9" s="325"/>
      <c r="J9" s="323" t="s">
        <v>23</v>
      </c>
      <c r="K9" s="324"/>
      <c r="L9" s="325"/>
      <c r="M9" s="26"/>
      <c r="N9" s="27"/>
      <c r="O9" s="27"/>
      <c r="P9" s="27"/>
    </row>
    <row r="10" spans="1:16" ht="40.2">
      <c r="A10" s="327"/>
      <c r="B10" s="329"/>
      <c r="C10" s="329"/>
      <c r="D10" s="329"/>
      <c r="E10" s="28" t="s">
        <v>24</v>
      </c>
      <c r="F10" s="28" t="s">
        <v>24</v>
      </c>
      <c r="G10" s="206" t="s">
        <v>25</v>
      </c>
      <c r="H10" s="206" t="s">
        <v>26</v>
      </c>
      <c r="I10" s="206" t="s">
        <v>27</v>
      </c>
      <c r="J10" s="206" t="s">
        <v>28</v>
      </c>
      <c r="K10" s="206" t="s">
        <v>29</v>
      </c>
      <c r="L10" s="206" t="s">
        <v>30</v>
      </c>
      <c r="M10" s="206" t="s">
        <v>31</v>
      </c>
      <c r="N10" s="29" t="s">
        <v>32</v>
      </c>
      <c r="O10" s="29" t="s">
        <v>33</v>
      </c>
      <c r="P10" s="30" t="s">
        <v>802</v>
      </c>
    </row>
    <row r="11" spans="1:16" ht="12.75" customHeight="1">
      <c r="A11" s="213">
        <v>1</v>
      </c>
      <c r="B11" s="225" t="s">
        <v>34</v>
      </c>
      <c r="C11" s="204" t="s">
        <v>35</v>
      </c>
      <c r="D11" s="216">
        <v>45498</v>
      </c>
      <c r="E11" s="204">
        <v>24206.25</v>
      </c>
      <c r="F11" s="204">
        <v>24171.149999999998</v>
      </c>
      <c r="G11" s="203">
        <v>24117.099999999995</v>
      </c>
      <c r="H11" s="203">
        <v>24027.949999999997</v>
      </c>
      <c r="I11" s="203">
        <v>23973.899999999994</v>
      </c>
      <c r="J11" s="203">
        <v>24260.299999999996</v>
      </c>
      <c r="K11" s="203">
        <v>24314.35</v>
      </c>
      <c r="L11" s="203">
        <v>24403.499999999996</v>
      </c>
      <c r="M11" s="202">
        <v>24225.2</v>
      </c>
      <c r="N11" s="202">
        <v>24082</v>
      </c>
      <c r="O11" s="202">
        <v>15997525</v>
      </c>
      <c r="P11" s="205">
        <v>0.03272635134589904</v>
      </c>
    </row>
    <row r="12" spans="1:16" ht="12.75" customHeight="1">
      <c r="A12" s="213">
        <v>2</v>
      </c>
      <c r="B12" s="225" t="s">
        <v>34</v>
      </c>
      <c r="C12" s="204" t="s">
        <v>36</v>
      </c>
      <c r="D12" s="216">
        <v>45504</v>
      </c>
      <c r="E12" s="204">
        <v>52709.1</v>
      </c>
      <c r="F12" s="204">
        <v>52607.916666666664</v>
      </c>
      <c r="G12" s="203">
        <v>52402.18333333333</v>
      </c>
      <c r="H12" s="203">
        <v>52095.26666666666</v>
      </c>
      <c r="I12" s="203">
        <v>51889.533333333326</v>
      </c>
      <c r="J12" s="203">
        <v>52914.83333333333</v>
      </c>
      <c r="K12" s="203">
        <v>53120.566666666666</v>
      </c>
      <c r="L12" s="203">
        <v>53427.48333333333</v>
      </c>
      <c r="M12" s="202">
        <v>52813.65</v>
      </c>
      <c r="N12" s="202">
        <v>52301</v>
      </c>
      <c r="O12" s="202">
        <v>2836830</v>
      </c>
      <c r="P12" s="205">
        <v>0.03304710714909981</v>
      </c>
    </row>
    <row r="13" spans="1:16" ht="12.75" customHeight="1">
      <c r="A13" s="213">
        <v>3</v>
      </c>
      <c r="B13" s="225" t="s">
        <v>34</v>
      </c>
      <c r="C13" s="224" t="s">
        <v>37</v>
      </c>
      <c r="D13" s="218">
        <v>45503</v>
      </c>
      <c r="E13" s="217">
        <v>23711.1</v>
      </c>
      <c r="F13" s="217">
        <v>23635.516666666666</v>
      </c>
      <c r="G13" s="219">
        <v>23522.033333333333</v>
      </c>
      <c r="H13" s="219">
        <v>23332.966666666667</v>
      </c>
      <c r="I13" s="219">
        <v>23219.483333333334</v>
      </c>
      <c r="J13" s="219">
        <v>23824.583333333332</v>
      </c>
      <c r="K13" s="219">
        <v>23938.066666666662</v>
      </c>
      <c r="L13" s="219">
        <v>24127.13333333333</v>
      </c>
      <c r="M13" s="220">
        <v>23749</v>
      </c>
      <c r="N13" s="220">
        <v>23446.45</v>
      </c>
      <c r="O13" s="220">
        <v>122000</v>
      </c>
      <c r="P13" s="221">
        <v>-0.028662420382165606</v>
      </c>
    </row>
    <row r="14" spans="1:16" ht="12.75" customHeight="1">
      <c r="A14" s="213">
        <v>4</v>
      </c>
      <c r="B14" s="225" t="s">
        <v>34</v>
      </c>
      <c r="C14" s="224" t="s">
        <v>38</v>
      </c>
      <c r="D14" s="218">
        <v>45502</v>
      </c>
      <c r="E14" s="217">
        <v>12308.65</v>
      </c>
      <c r="F14" s="217">
        <v>12278.833333333334</v>
      </c>
      <c r="G14" s="219">
        <v>12232.266666666668</v>
      </c>
      <c r="H14" s="219">
        <v>12155.883333333335</v>
      </c>
      <c r="I14" s="219">
        <v>12109.31666666667</v>
      </c>
      <c r="J14" s="219">
        <v>12355.216666666667</v>
      </c>
      <c r="K14" s="219">
        <v>12401.783333333333</v>
      </c>
      <c r="L14" s="219">
        <v>12478.166666666666</v>
      </c>
      <c r="M14" s="220">
        <v>12325.4</v>
      </c>
      <c r="N14" s="220">
        <v>12202.45</v>
      </c>
      <c r="O14" s="220">
        <v>1997950</v>
      </c>
      <c r="P14" s="221">
        <v>-0.0001000925856417186</v>
      </c>
    </row>
    <row r="15" spans="1:16" ht="12.75" customHeight="1">
      <c r="A15" s="213">
        <v>5</v>
      </c>
      <c r="B15" s="279" t="s">
        <v>34</v>
      </c>
      <c r="C15" s="217" t="s">
        <v>858</v>
      </c>
      <c r="D15" s="218">
        <v>45499</v>
      </c>
      <c r="E15" s="217">
        <v>72227.2</v>
      </c>
      <c r="F15" s="217">
        <v>72036.95</v>
      </c>
      <c r="G15" s="219">
        <v>71725.9</v>
      </c>
      <c r="H15" s="219">
        <v>71224.59999999999</v>
      </c>
      <c r="I15" s="219">
        <v>70913.54999999999</v>
      </c>
      <c r="J15" s="219">
        <v>72538.25</v>
      </c>
      <c r="K15" s="219">
        <v>72849.30000000002</v>
      </c>
      <c r="L15" s="219">
        <v>73350.6</v>
      </c>
      <c r="M15" s="220">
        <v>72348</v>
      </c>
      <c r="N15" s="220">
        <v>71535.65</v>
      </c>
      <c r="O15" s="220">
        <v>7520</v>
      </c>
      <c r="P15" s="221">
        <v>0.15337423312883436</v>
      </c>
    </row>
    <row r="16" spans="1:16" ht="12.75" customHeight="1">
      <c r="A16" s="213">
        <v>6</v>
      </c>
      <c r="B16" s="225" t="s">
        <v>842</v>
      </c>
      <c r="C16" s="222" t="s">
        <v>39</v>
      </c>
      <c r="D16" s="218">
        <v>45498</v>
      </c>
      <c r="E16" s="217">
        <v>709.55</v>
      </c>
      <c r="F16" s="217">
        <v>703.0166666666668</v>
      </c>
      <c r="G16" s="219">
        <v>693.7833333333335</v>
      </c>
      <c r="H16" s="219">
        <v>678.0166666666668</v>
      </c>
      <c r="I16" s="219">
        <v>668.7833333333335</v>
      </c>
      <c r="J16" s="219">
        <v>718.7833333333335</v>
      </c>
      <c r="K16" s="219">
        <v>728.0166666666669</v>
      </c>
      <c r="L16" s="219">
        <v>743.7833333333335</v>
      </c>
      <c r="M16" s="220">
        <v>712.25</v>
      </c>
      <c r="N16" s="220">
        <v>687.25</v>
      </c>
      <c r="O16" s="220">
        <v>12470000</v>
      </c>
      <c r="P16" s="221">
        <v>0.021879865606817997</v>
      </c>
    </row>
    <row r="17" spans="1:16" ht="12.75" customHeight="1">
      <c r="A17" s="213">
        <v>7</v>
      </c>
      <c r="B17" s="225" t="s">
        <v>40</v>
      </c>
      <c r="C17" s="222" t="s">
        <v>41</v>
      </c>
      <c r="D17" s="218">
        <v>45498</v>
      </c>
      <c r="E17" s="217">
        <v>8656.1</v>
      </c>
      <c r="F17" s="217">
        <v>8622.233333333332</v>
      </c>
      <c r="G17" s="219">
        <v>8539.466666666664</v>
      </c>
      <c r="H17" s="219">
        <v>8422.833333333332</v>
      </c>
      <c r="I17" s="219">
        <v>8340.066666666664</v>
      </c>
      <c r="J17" s="219">
        <v>8738.866666666663</v>
      </c>
      <c r="K17" s="219">
        <v>8821.63333333333</v>
      </c>
      <c r="L17" s="219">
        <v>8938.266666666663</v>
      </c>
      <c r="M17" s="220">
        <v>8705</v>
      </c>
      <c r="N17" s="220">
        <v>8505.6</v>
      </c>
      <c r="O17" s="220">
        <v>1472750</v>
      </c>
      <c r="P17" s="221">
        <v>0.02461083572484564</v>
      </c>
    </row>
    <row r="18" spans="1:16" ht="12.75" customHeight="1">
      <c r="A18" s="213">
        <v>8</v>
      </c>
      <c r="B18" s="225" t="s">
        <v>42</v>
      </c>
      <c r="C18" s="223" t="s">
        <v>43</v>
      </c>
      <c r="D18" s="218">
        <v>45498</v>
      </c>
      <c r="E18" s="217">
        <v>27411.8</v>
      </c>
      <c r="F18" s="217">
        <v>27394.850000000002</v>
      </c>
      <c r="G18" s="219">
        <v>27296.950000000004</v>
      </c>
      <c r="H18" s="219">
        <v>27182.100000000002</v>
      </c>
      <c r="I18" s="219">
        <v>27084.200000000004</v>
      </c>
      <c r="J18" s="219">
        <v>27509.700000000004</v>
      </c>
      <c r="K18" s="219">
        <v>27607.600000000006</v>
      </c>
      <c r="L18" s="219">
        <v>27722.450000000004</v>
      </c>
      <c r="M18" s="220">
        <v>27492.75</v>
      </c>
      <c r="N18" s="220">
        <v>27280</v>
      </c>
      <c r="O18" s="220">
        <v>158360</v>
      </c>
      <c r="P18" s="221">
        <v>-0.0005049229992426155</v>
      </c>
    </row>
    <row r="19" spans="1:16" ht="12.75" customHeight="1">
      <c r="A19" s="213">
        <v>9</v>
      </c>
      <c r="B19" s="225" t="s">
        <v>66</v>
      </c>
      <c r="C19" s="220" t="s">
        <v>44</v>
      </c>
      <c r="D19" s="218">
        <v>45498</v>
      </c>
      <c r="E19" s="217">
        <v>241.85</v>
      </c>
      <c r="F19" s="217">
        <v>240.88333333333333</v>
      </c>
      <c r="G19" s="219">
        <v>239.36666666666665</v>
      </c>
      <c r="H19" s="219">
        <v>236.88333333333333</v>
      </c>
      <c r="I19" s="219">
        <v>235.36666666666665</v>
      </c>
      <c r="J19" s="219">
        <v>243.36666666666665</v>
      </c>
      <c r="K19" s="219">
        <v>244.8833333333333</v>
      </c>
      <c r="L19" s="219">
        <v>247.36666666666665</v>
      </c>
      <c r="M19" s="220">
        <v>242.4</v>
      </c>
      <c r="N19" s="220">
        <v>238.4</v>
      </c>
      <c r="O19" s="220">
        <v>63217800</v>
      </c>
      <c r="P19" s="221">
        <v>-0.011149590337021708</v>
      </c>
    </row>
    <row r="20" spans="1:16" ht="12.75" customHeight="1">
      <c r="A20" s="213">
        <v>10</v>
      </c>
      <c r="B20" s="225" t="s">
        <v>45</v>
      </c>
      <c r="C20" s="217" t="s">
        <v>46</v>
      </c>
      <c r="D20" s="218">
        <v>45498</v>
      </c>
      <c r="E20" s="217">
        <v>325.1</v>
      </c>
      <c r="F20" s="217">
        <v>323.31666666666666</v>
      </c>
      <c r="G20" s="219">
        <v>317.3833333333333</v>
      </c>
      <c r="H20" s="219">
        <v>309.6666666666667</v>
      </c>
      <c r="I20" s="219">
        <v>303.73333333333335</v>
      </c>
      <c r="J20" s="219">
        <v>331.0333333333333</v>
      </c>
      <c r="K20" s="219">
        <v>336.9666666666666</v>
      </c>
      <c r="L20" s="219">
        <v>344.6833333333333</v>
      </c>
      <c r="M20" s="220">
        <v>329.25</v>
      </c>
      <c r="N20" s="220">
        <v>315.6</v>
      </c>
      <c r="O20" s="220">
        <v>39429000</v>
      </c>
      <c r="P20" s="221">
        <v>0.04033751800782054</v>
      </c>
    </row>
    <row r="21" spans="1:16" ht="12.75" customHeight="1">
      <c r="A21" s="213">
        <v>11</v>
      </c>
      <c r="B21" s="225" t="s">
        <v>47</v>
      </c>
      <c r="C21" s="217" t="s">
        <v>48</v>
      </c>
      <c r="D21" s="218">
        <v>45498</v>
      </c>
      <c r="E21" s="217">
        <v>2768.5</v>
      </c>
      <c r="F21" s="217">
        <v>2729.95</v>
      </c>
      <c r="G21" s="219">
        <v>2669.9999999999995</v>
      </c>
      <c r="H21" s="219">
        <v>2571.4999999999995</v>
      </c>
      <c r="I21" s="219">
        <v>2511.5499999999993</v>
      </c>
      <c r="J21" s="219">
        <v>2828.45</v>
      </c>
      <c r="K21" s="219">
        <v>2888.4000000000005</v>
      </c>
      <c r="L21" s="219">
        <v>2986.9</v>
      </c>
      <c r="M21" s="220">
        <v>2789.9</v>
      </c>
      <c r="N21" s="220">
        <v>2631.45</v>
      </c>
      <c r="O21" s="220">
        <v>5143500</v>
      </c>
      <c r="P21" s="221">
        <v>0.061215647437484526</v>
      </c>
    </row>
    <row r="22" spans="1:16" ht="12.75" customHeight="1">
      <c r="A22" s="213">
        <v>12</v>
      </c>
      <c r="B22" s="225" t="s">
        <v>114</v>
      </c>
      <c r="C22" s="217" t="s">
        <v>49</v>
      </c>
      <c r="D22" s="218">
        <v>45498</v>
      </c>
      <c r="E22" s="217">
        <v>3205.55</v>
      </c>
      <c r="F22" s="217">
        <v>3199.616666666667</v>
      </c>
      <c r="G22" s="219">
        <v>3185.2333333333336</v>
      </c>
      <c r="H22" s="219">
        <v>3164.916666666667</v>
      </c>
      <c r="I22" s="219">
        <v>3150.5333333333338</v>
      </c>
      <c r="J22" s="219">
        <v>3219.9333333333334</v>
      </c>
      <c r="K22" s="219">
        <v>3234.3166666666666</v>
      </c>
      <c r="L22" s="219">
        <v>3254.633333333333</v>
      </c>
      <c r="M22" s="220">
        <v>3214</v>
      </c>
      <c r="N22" s="220">
        <v>3179.3</v>
      </c>
      <c r="O22" s="220">
        <v>16254300</v>
      </c>
      <c r="P22" s="221">
        <v>0.015500243655583461</v>
      </c>
    </row>
    <row r="23" spans="1:16" ht="12.75" customHeight="1">
      <c r="A23" s="213">
        <v>13</v>
      </c>
      <c r="B23" s="225" t="s">
        <v>114</v>
      </c>
      <c r="C23" s="217" t="s">
        <v>50</v>
      </c>
      <c r="D23" s="218">
        <v>45498</v>
      </c>
      <c r="E23" s="217">
        <v>1484.3</v>
      </c>
      <c r="F23" s="217">
        <v>1488.5</v>
      </c>
      <c r="G23" s="219">
        <v>1475.85</v>
      </c>
      <c r="H23" s="219">
        <v>1467.3999999999999</v>
      </c>
      <c r="I23" s="219">
        <v>1454.7499999999998</v>
      </c>
      <c r="J23" s="219">
        <v>1496.95</v>
      </c>
      <c r="K23" s="219">
        <v>1509.6000000000001</v>
      </c>
      <c r="L23" s="219">
        <v>1518.0500000000002</v>
      </c>
      <c r="M23" s="220">
        <v>1501.15</v>
      </c>
      <c r="N23" s="220">
        <v>1480.05</v>
      </c>
      <c r="O23" s="220">
        <v>29200800</v>
      </c>
      <c r="P23" s="221">
        <v>0.0003562815172111379</v>
      </c>
    </row>
    <row r="24" spans="1:16" ht="12.75" customHeight="1">
      <c r="A24" s="213">
        <v>14</v>
      </c>
      <c r="B24" s="225" t="s">
        <v>42</v>
      </c>
      <c r="C24" s="217" t="s">
        <v>51</v>
      </c>
      <c r="D24" s="218">
        <v>45498</v>
      </c>
      <c r="E24" s="217">
        <v>4983.1</v>
      </c>
      <c r="F24" s="217">
        <v>4997.616666666666</v>
      </c>
      <c r="G24" s="219">
        <v>4960.533333333332</v>
      </c>
      <c r="H24" s="219">
        <v>4937.966666666666</v>
      </c>
      <c r="I24" s="219">
        <v>4900.883333333332</v>
      </c>
      <c r="J24" s="219">
        <v>5020.183333333332</v>
      </c>
      <c r="K24" s="219">
        <v>5057.2666666666655</v>
      </c>
      <c r="L24" s="219">
        <v>5079.833333333331</v>
      </c>
      <c r="M24" s="220">
        <v>5034.7</v>
      </c>
      <c r="N24" s="220">
        <v>4975.05</v>
      </c>
      <c r="O24" s="220">
        <v>1479800</v>
      </c>
      <c r="P24" s="221">
        <v>0.011898249452954049</v>
      </c>
    </row>
    <row r="25" spans="1:16" ht="12.75" customHeight="1">
      <c r="A25" s="213">
        <v>15</v>
      </c>
      <c r="B25" s="225" t="s">
        <v>47</v>
      </c>
      <c r="C25" s="217" t="s">
        <v>52</v>
      </c>
      <c r="D25" s="218">
        <v>45498</v>
      </c>
      <c r="E25" s="217">
        <v>698.65</v>
      </c>
      <c r="F25" s="217">
        <v>690.7333333333332</v>
      </c>
      <c r="G25" s="219">
        <v>674.9166666666665</v>
      </c>
      <c r="H25" s="219">
        <v>651.1833333333333</v>
      </c>
      <c r="I25" s="219">
        <v>635.3666666666666</v>
      </c>
      <c r="J25" s="219">
        <v>714.4666666666665</v>
      </c>
      <c r="K25" s="219">
        <v>730.2833333333333</v>
      </c>
      <c r="L25" s="219">
        <v>754.0166666666664</v>
      </c>
      <c r="M25" s="220">
        <v>706.55</v>
      </c>
      <c r="N25" s="220">
        <v>667</v>
      </c>
      <c r="O25" s="220">
        <v>37136700</v>
      </c>
      <c r="P25" s="221">
        <v>0.01179441910646854</v>
      </c>
    </row>
    <row r="26" spans="1:16" ht="12.75" customHeight="1">
      <c r="A26" s="213">
        <v>16</v>
      </c>
      <c r="B26" s="225" t="s">
        <v>42</v>
      </c>
      <c r="C26" s="217" t="s">
        <v>53</v>
      </c>
      <c r="D26" s="218">
        <v>45498</v>
      </c>
      <c r="E26" s="217">
        <v>6182.9</v>
      </c>
      <c r="F26" s="217">
        <v>6179.8</v>
      </c>
      <c r="G26" s="219">
        <v>6153.1</v>
      </c>
      <c r="H26" s="219">
        <v>6123.3</v>
      </c>
      <c r="I26" s="219">
        <v>6096.6</v>
      </c>
      <c r="J26" s="219">
        <v>6209.6</v>
      </c>
      <c r="K26" s="219">
        <v>6236.299999999999</v>
      </c>
      <c r="L26" s="219">
        <v>6266.1</v>
      </c>
      <c r="M26" s="220">
        <v>6206.5</v>
      </c>
      <c r="N26" s="220">
        <v>6150</v>
      </c>
      <c r="O26" s="220">
        <v>2081875</v>
      </c>
      <c r="P26" s="221">
        <v>0.036016421995521276</v>
      </c>
    </row>
    <row r="27" spans="1:16" ht="12.75" customHeight="1">
      <c r="A27" s="213">
        <v>17</v>
      </c>
      <c r="B27" s="225" t="s">
        <v>54</v>
      </c>
      <c r="C27" s="217" t="s">
        <v>55</v>
      </c>
      <c r="D27" s="218">
        <v>45498</v>
      </c>
      <c r="E27" s="217">
        <v>543.5</v>
      </c>
      <c r="F27" s="217">
        <v>540.2166666666667</v>
      </c>
      <c r="G27" s="219">
        <v>534.0333333333334</v>
      </c>
      <c r="H27" s="219">
        <v>524.5666666666667</v>
      </c>
      <c r="I27" s="219">
        <v>518.3833333333334</v>
      </c>
      <c r="J27" s="219">
        <v>549.6833333333334</v>
      </c>
      <c r="K27" s="219">
        <v>555.8666666666668</v>
      </c>
      <c r="L27" s="219">
        <v>565.3333333333334</v>
      </c>
      <c r="M27" s="220">
        <v>546.4</v>
      </c>
      <c r="N27" s="220">
        <v>530.75</v>
      </c>
      <c r="O27" s="220">
        <v>15116400</v>
      </c>
      <c r="P27" s="221">
        <v>0.038663707510804814</v>
      </c>
    </row>
    <row r="28" spans="1:16" ht="12.75" customHeight="1">
      <c r="A28" s="213">
        <v>18</v>
      </c>
      <c r="B28" s="225" t="s">
        <v>54</v>
      </c>
      <c r="C28" s="217" t="s">
        <v>56</v>
      </c>
      <c r="D28" s="218">
        <v>45498</v>
      </c>
      <c r="E28" s="217">
        <v>240.35</v>
      </c>
      <c r="F28" s="217">
        <v>240.61666666666667</v>
      </c>
      <c r="G28" s="219">
        <v>236.58333333333334</v>
      </c>
      <c r="H28" s="219">
        <v>232.81666666666666</v>
      </c>
      <c r="I28" s="219">
        <v>228.78333333333333</v>
      </c>
      <c r="J28" s="219">
        <v>244.38333333333335</v>
      </c>
      <c r="K28" s="219">
        <v>248.41666666666666</v>
      </c>
      <c r="L28" s="219">
        <v>252.18333333333337</v>
      </c>
      <c r="M28" s="220">
        <v>244.65</v>
      </c>
      <c r="N28" s="220">
        <v>236.85</v>
      </c>
      <c r="O28" s="220">
        <v>77745000</v>
      </c>
      <c r="P28" s="221">
        <v>0.06354309165526675</v>
      </c>
    </row>
    <row r="29" spans="1:16" ht="12.75" customHeight="1">
      <c r="A29" s="213">
        <v>19</v>
      </c>
      <c r="B29" s="225" t="s">
        <v>57</v>
      </c>
      <c r="C29" s="217" t="s">
        <v>58</v>
      </c>
      <c r="D29" s="218">
        <v>45498</v>
      </c>
      <c r="E29" s="217">
        <v>2944.35</v>
      </c>
      <c r="F29" s="217">
        <v>2935.1333333333337</v>
      </c>
      <c r="G29" s="219">
        <v>2913.2666666666673</v>
      </c>
      <c r="H29" s="219">
        <v>2882.183333333334</v>
      </c>
      <c r="I29" s="219">
        <v>2860.3166666666675</v>
      </c>
      <c r="J29" s="219">
        <v>2966.216666666667</v>
      </c>
      <c r="K29" s="219">
        <v>2988.083333333333</v>
      </c>
      <c r="L29" s="219">
        <v>3019.166666666667</v>
      </c>
      <c r="M29" s="220">
        <v>2957</v>
      </c>
      <c r="N29" s="220">
        <v>2904.05</v>
      </c>
      <c r="O29" s="220">
        <v>12100400</v>
      </c>
      <c r="P29" s="221">
        <v>0.014844759045238774</v>
      </c>
    </row>
    <row r="30" spans="1:16" ht="12.75" customHeight="1">
      <c r="A30" s="213">
        <v>20</v>
      </c>
      <c r="B30" s="225" t="s">
        <v>40</v>
      </c>
      <c r="C30" s="222" t="s">
        <v>59</v>
      </c>
      <c r="D30" s="218">
        <v>45498</v>
      </c>
      <c r="E30" s="217">
        <v>2391.05</v>
      </c>
      <c r="F30" s="217">
        <v>2382.9333333333334</v>
      </c>
      <c r="G30" s="219">
        <v>2368.166666666667</v>
      </c>
      <c r="H30" s="219">
        <v>2345.2833333333338</v>
      </c>
      <c r="I30" s="219">
        <v>2330.5166666666673</v>
      </c>
      <c r="J30" s="219">
        <v>2405.8166666666666</v>
      </c>
      <c r="K30" s="219">
        <v>2420.583333333333</v>
      </c>
      <c r="L30" s="219">
        <v>2443.4666666666662</v>
      </c>
      <c r="M30" s="220">
        <v>2397.7</v>
      </c>
      <c r="N30" s="220">
        <v>2360.05</v>
      </c>
      <c r="O30" s="220">
        <v>2622949</v>
      </c>
      <c r="P30" s="221">
        <v>-0.003763590744354614</v>
      </c>
    </row>
    <row r="31" spans="1:16" ht="12.75" customHeight="1">
      <c r="A31" s="213">
        <v>21</v>
      </c>
      <c r="B31" s="225" t="s">
        <v>842</v>
      </c>
      <c r="C31" s="217" t="s">
        <v>60</v>
      </c>
      <c r="D31" s="218">
        <v>45498</v>
      </c>
      <c r="E31" s="217">
        <v>6609.2</v>
      </c>
      <c r="F31" s="217">
        <v>6586.516666666666</v>
      </c>
      <c r="G31" s="219">
        <v>6531.633333333333</v>
      </c>
      <c r="H31" s="219">
        <v>6454.066666666667</v>
      </c>
      <c r="I31" s="219">
        <v>6399.183333333333</v>
      </c>
      <c r="J31" s="219">
        <v>6664.083333333333</v>
      </c>
      <c r="K31" s="219">
        <v>6718.966666666666</v>
      </c>
      <c r="L31" s="219">
        <v>6796.533333333333</v>
      </c>
      <c r="M31" s="220">
        <v>6641.4</v>
      </c>
      <c r="N31" s="220">
        <v>6508.95</v>
      </c>
      <c r="O31" s="220">
        <v>558500</v>
      </c>
      <c r="P31" s="221">
        <v>-0.00728759331674369</v>
      </c>
    </row>
    <row r="32" spans="1:16" ht="12.75" customHeight="1">
      <c r="A32" s="213">
        <v>22</v>
      </c>
      <c r="B32" s="225" t="s">
        <v>61</v>
      </c>
      <c r="C32" s="217" t="s">
        <v>62</v>
      </c>
      <c r="D32" s="218">
        <v>45498</v>
      </c>
      <c r="E32" s="217">
        <v>668.25</v>
      </c>
      <c r="F32" s="217">
        <v>666.1333333333333</v>
      </c>
      <c r="G32" s="219">
        <v>662.4666666666667</v>
      </c>
      <c r="H32" s="219">
        <v>656.6833333333334</v>
      </c>
      <c r="I32" s="219">
        <v>653.0166666666668</v>
      </c>
      <c r="J32" s="219">
        <v>671.9166666666666</v>
      </c>
      <c r="K32" s="219">
        <v>675.5833333333334</v>
      </c>
      <c r="L32" s="219">
        <v>681.3666666666666</v>
      </c>
      <c r="M32" s="220">
        <v>669.8</v>
      </c>
      <c r="N32" s="220">
        <v>660.35</v>
      </c>
      <c r="O32" s="220">
        <v>22936000</v>
      </c>
      <c r="P32" s="221">
        <v>0.001878303411523173</v>
      </c>
    </row>
    <row r="33" spans="1:16" ht="12.75" customHeight="1">
      <c r="A33" s="213">
        <v>23</v>
      </c>
      <c r="B33" s="225" t="s">
        <v>42</v>
      </c>
      <c r="C33" s="217" t="s">
        <v>63</v>
      </c>
      <c r="D33" s="218">
        <v>45498</v>
      </c>
      <c r="E33" s="217">
        <v>1220.4</v>
      </c>
      <c r="F33" s="217">
        <v>1220.8500000000001</v>
      </c>
      <c r="G33" s="219">
        <v>1210.7000000000003</v>
      </c>
      <c r="H33" s="219">
        <v>1201.0000000000002</v>
      </c>
      <c r="I33" s="219">
        <v>1190.8500000000004</v>
      </c>
      <c r="J33" s="219">
        <v>1230.5500000000002</v>
      </c>
      <c r="K33" s="219">
        <v>1240.7000000000003</v>
      </c>
      <c r="L33" s="219">
        <v>1250.4</v>
      </c>
      <c r="M33" s="220">
        <v>1231</v>
      </c>
      <c r="N33" s="220">
        <v>1211.15</v>
      </c>
      <c r="O33" s="220">
        <v>13029500</v>
      </c>
      <c r="P33" s="221">
        <v>-0.0018118231997640416</v>
      </c>
    </row>
    <row r="34" spans="1:16" ht="12.75" customHeight="1">
      <c r="A34" s="213">
        <v>24</v>
      </c>
      <c r="B34" s="225" t="s">
        <v>61</v>
      </c>
      <c r="C34" s="217" t="s">
        <v>64</v>
      </c>
      <c r="D34" s="218">
        <v>45498</v>
      </c>
      <c r="E34" s="217">
        <v>1265.25</v>
      </c>
      <c r="F34" s="217">
        <v>1268.1000000000001</v>
      </c>
      <c r="G34" s="219">
        <v>1259.2000000000003</v>
      </c>
      <c r="H34" s="219">
        <v>1253.15</v>
      </c>
      <c r="I34" s="219">
        <v>1244.2500000000002</v>
      </c>
      <c r="J34" s="219">
        <v>1274.1500000000003</v>
      </c>
      <c r="K34" s="219">
        <v>1283.0500000000004</v>
      </c>
      <c r="L34" s="219">
        <v>1289.1000000000004</v>
      </c>
      <c r="M34" s="220">
        <v>1277</v>
      </c>
      <c r="N34" s="220">
        <v>1262.05</v>
      </c>
      <c r="O34" s="220">
        <v>42472500</v>
      </c>
      <c r="P34" s="221">
        <v>-0.01916748455631892</v>
      </c>
    </row>
    <row r="35" spans="1:16" ht="12.75" customHeight="1">
      <c r="A35" s="213">
        <v>25</v>
      </c>
      <c r="B35" s="225" t="s">
        <v>54</v>
      </c>
      <c r="C35" s="217" t="s">
        <v>65</v>
      </c>
      <c r="D35" s="218">
        <v>45498</v>
      </c>
      <c r="E35" s="217">
        <v>9594.8</v>
      </c>
      <c r="F35" s="217">
        <v>9641.05</v>
      </c>
      <c r="G35" s="219">
        <v>9523.8</v>
      </c>
      <c r="H35" s="219">
        <v>9452.8</v>
      </c>
      <c r="I35" s="219">
        <v>9335.55</v>
      </c>
      <c r="J35" s="219">
        <v>9712.05</v>
      </c>
      <c r="K35" s="219">
        <v>9829.3</v>
      </c>
      <c r="L35" s="219">
        <v>9900.3</v>
      </c>
      <c r="M35" s="220">
        <v>9758.3</v>
      </c>
      <c r="N35" s="220">
        <v>9570.05</v>
      </c>
      <c r="O35" s="220">
        <v>2134350</v>
      </c>
      <c r="P35" s="221">
        <v>0.03449780071976444</v>
      </c>
    </row>
    <row r="36" spans="1:16" ht="12.75" customHeight="1">
      <c r="A36" s="213">
        <v>26</v>
      </c>
      <c r="B36" s="225" t="s">
        <v>66</v>
      </c>
      <c r="C36" s="217" t="s">
        <v>67</v>
      </c>
      <c r="D36" s="218">
        <v>45498</v>
      </c>
      <c r="E36" s="217">
        <v>1590.65</v>
      </c>
      <c r="F36" s="217">
        <v>1592.1833333333334</v>
      </c>
      <c r="G36" s="219">
        <v>1585.8666666666668</v>
      </c>
      <c r="H36" s="219">
        <v>1581.0833333333335</v>
      </c>
      <c r="I36" s="219">
        <v>1574.7666666666669</v>
      </c>
      <c r="J36" s="219">
        <v>1596.9666666666667</v>
      </c>
      <c r="K36" s="219">
        <v>1603.2833333333333</v>
      </c>
      <c r="L36" s="219">
        <v>1608.0666666666666</v>
      </c>
      <c r="M36" s="220">
        <v>1598.5</v>
      </c>
      <c r="N36" s="220">
        <v>1587.4</v>
      </c>
      <c r="O36" s="220">
        <v>13076500</v>
      </c>
      <c r="P36" s="221">
        <v>0.05137688442211055</v>
      </c>
    </row>
    <row r="37" spans="1:16" ht="12.75" customHeight="1">
      <c r="A37" s="213">
        <v>27</v>
      </c>
      <c r="B37" s="225" t="s">
        <v>66</v>
      </c>
      <c r="C37" s="217" t="s">
        <v>68</v>
      </c>
      <c r="D37" s="218">
        <v>45498</v>
      </c>
      <c r="E37" s="217">
        <v>7315.85</v>
      </c>
      <c r="F37" s="217">
        <v>7256.349999999999</v>
      </c>
      <c r="G37" s="219">
        <v>7164.699999999999</v>
      </c>
      <c r="H37" s="219">
        <v>7013.549999999999</v>
      </c>
      <c r="I37" s="219">
        <v>6921.899999999999</v>
      </c>
      <c r="J37" s="219">
        <v>7407.499999999999</v>
      </c>
      <c r="K37" s="219">
        <v>7499.149999999999</v>
      </c>
      <c r="L37" s="219">
        <v>7650.299999999999</v>
      </c>
      <c r="M37" s="220">
        <v>7348</v>
      </c>
      <c r="N37" s="220">
        <v>7105.2</v>
      </c>
      <c r="O37" s="220">
        <v>8239625</v>
      </c>
      <c r="P37" s="221">
        <v>0.009263228809407153</v>
      </c>
    </row>
    <row r="38" spans="1:16" ht="12.75" customHeight="1">
      <c r="A38" s="213">
        <v>28</v>
      </c>
      <c r="B38" s="225" t="s">
        <v>54</v>
      </c>
      <c r="C38" s="223" t="s">
        <v>69</v>
      </c>
      <c r="D38" s="218">
        <v>45498</v>
      </c>
      <c r="E38" s="217">
        <v>3208.7</v>
      </c>
      <c r="F38" s="217">
        <v>3223.6166666666663</v>
      </c>
      <c r="G38" s="219">
        <v>3187.1333333333328</v>
      </c>
      <c r="H38" s="219">
        <v>3165.5666666666666</v>
      </c>
      <c r="I38" s="219">
        <v>3129.083333333333</v>
      </c>
      <c r="J38" s="219">
        <v>3245.1833333333325</v>
      </c>
      <c r="K38" s="219">
        <v>3281.666666666666</v>
      </c>
      <c r="L38" s="219">
        <v>3303.233333333332</v>
      </c>
      <c r="M38" s="220">
        <v>3260.1</v>
      </c>
      <c r="N38" s="220">
        <v>3202.05</v>
      </c>
      <c r="O38" s="220">
        <v>1989900</v>
      </c>
      <c r="P38" s="221">
        <v>0.04177791738652427</v>
      </c>
    </row>
    <row r="39" spans="1:16" ht="12.75" customHeight="1">
      <c r="A39" s="213">
        <v>29</v>
      </c>
      <c r="B39" s="225" t="s">
        <v>57</v>
      </c>
      <c r="C39" s="217" t="s">
        <v>70</v>
      </c>
      <c r="D39" s="218">
        <v>45498</v>
      </c>
      <c r="E39" s="217">
        <v>437.4</v>
      </c>
      <c r="F39" s="217">
        <v>436.84999999999997</v>
      </c>
      <c r="G39" s="219">
        <v>433.49999999999994</v>
      </c>
      <c r="H39" s="219">
        <v>429.59999999999997</v>
      </c>
      <c r="I39" s="219">
        <v>426.24999999999994</v>
      </c>
      <c r="J39" s="219">
        <v>440.74999999999994</v>
      </c>
      <c r="K39" s="219">
        <v>444.09999999999997</v>
      </c>
      <c r="L39" s="219">
        <v>447.99999999999994</v>
      </c>
      <c r="M39" s="220">
        <v>440.2</v>
      </c>
      <c r="N39" s="220">
        <v>432.95</v>
      </c>
      <c r="O39" s="220">
        <v>9790400</v>
      </c>
      <c r="P39" s="221">
        <v>0.010903684123575086</v>
      </c>
    </row>
    <row r="40" spans="1:16" ht="12.75" customHeight="1">
      <c r="A40" s="213">
        <v>30</v>
      </c>
      <c r="B40" s="225" t="s">
        <v>61</v>
      </c>
      <c r="C40" s="217" t="s">
        <v>71</v>
      </c>
      <c r="D40" s="218">
        <v>45498</v>
      </c>
      <c r="E40" s="217">
        <v>207.4</v>
      </c>
      <c r="F40" s="217">
        <v>206.78333333333333</v>
      </c>
      <c r="G40" s="219">
        <v>205.41666666666666</v>
      </c>
      <c r="H40" s="219">
        <v>203.43333333333334</v>
      </c>
      <c r="I40" s="219">
        <v>202.06666666666666</v>
      </c>
      <c r="J40" s="219">
        <v>208.76666666666665</v>
      </c>
      <c r="K40" s="219">
        <v>210.13333333333333</v>
      </c>
      <c r="L40" s="219">
        <v>212.11666666666665</v>
      </c>
      <c r="M40" s="220">
        <v>208.15</v>
      </c>
      <c r="N40" s="220">
        <v>204.8</v>
      </c>
      <c r="O40" s="220">
        <v>102099200</v>
      </c>
      <c r="P40" s="221">
        <v>0.03458646616541353</v>
      </c>
    </row>
    <row r="41" spans="1:16" ht="12.75" customHeight="1">
      <c r="A41" s="213">
        <v>31</v>
      </c>
      <c r="B41" s="225" t="s">
        <v>61</v>
      </c>
      <c r="C41" s="217" t="s">
        <v>72</v>
      </c>
      <c r="D41" s="218">
        <v>45498</v>
      </c>
      <c r="E41" s="217">
        <v>274.1</v>
      </c>
      <c r="F41" s="217">
        <v>275.1666666666667</v>
      </c>
      <c r="G41" s="219">
        <v>272.53333333333336</v>
      </c>
      <c r="H41" s="219">
        <v>270.9666666666667</v>
      </c>
      <c r="I41" s="219">
        <v>268.33333333333337</v>
      </c>
      <c r="J41" s="219">
        <v>276.73333333333335</v>
      </c>
      <c r="K41" s="219">
        <v>279.3666666666667</v>
      </c>
      <c r="L41" s="219">
        <v>280.93333333333334</v>
      </c>
      <c r="M41" s="220">
        <v>277.8</v>
      </c>
      <c r="N41" s="220">
        <v>273.6</v>
      </c>
      <c r="O41" s="220">
        <v>156841425</v>
      </c>
      <c r="P41" s="221">
        <v>0.013246409674981103</v>
      </c>
    </row>
    <row r="42" spans="1:16" ht="12.75" customHeight="1">
      <c r="A42" s="213">
        <v>32</v>
      </c>
      <c r="B42" s="225" t="s">
        <v>57</v>
      </c>
      <c r="C42" s="217" t="s">
        <v>73</v>
      </c>
      <c r="D42" s="218">
        <v>45498</v>
      </c>
      <c r="E42" s="217">
        <v>1506.55</v>
      </c>
      <c r="F42" s="217">
        <v>1512.9833333333333</v>
      </c>
      <c r="G42" s="219">
        <v>1492.9166666666667</v>
      </c>
      <c r="H42" s="219">
        <v>1479.2833333333333</v>
      </c>
      <c r="I42" s="219">
        <v>1459.2166666666667</v>
      </c>
      <c r="J42" s="219">
        <v>1526.6166666666668</v>
      </c>
      <c r="K42" s="219">
        <v>1546.6833333333334</v>
      </c>
      <c r="L42" s="219">
        <v>1560.3166666666668</v>
      </c>
      <c r="M42" s="220">
        <v>1533.05</v>
      </c>
      <c r="N42" s="220">
        <v>1499.35</v>
      </c>
      <c r="O42" s="220">
        <v>3717000</v>
      </c>
      <c r="P42" s="221">
        <v>0.1109616677874916</v>
      </c>
    </row>
    <row r="43" spans="1:16" ht="12.75" customHeight="1">
      <c r="A43" s="213">
        <v>33</v>
      </c>
      <c r="B43" s="225" t="s">
        <v>40</v>
      </c>
      <c r="C43" s="217" t="s">
        <v>74</v>
      </c>
      <c r="D43" s="218">
        <v>45498</v>
      </c>
      <c r="E43" s="217">
        <v>309.95</v>
      </c>
      <c r="F43" s="217">
        <v>310.26666666666665</v>
      </c>
      <c r="G43" s="219">
        <v>307.0833333333333</v>
      </c>
      <c r="H43" s="219">
        <v>304.21666666666664</v>
      </c>
      <c r="I43" s="219">
        <v>301.0333333333333</v>
      </c>
      <c r="J43" s="219">
        <v>313.1333333333333</v>
      </c>
      <c r="K43" s="219">
        <v>316.3166666666667</v>
      </c>
      <c r="L43" s="219">
        <v>319.18333333333334</v>
      </c>
      <c r="M43" s="220">
        <v>313.45</v>
      </c>
      <c r="N43" s="220">
        <v>307.4</v>
      </c>
      <c r="O43" s="220">
        <v>156456450</v>
      </c>
      <c r="P43" s="221">
        <v>0.04186673245905373</v>
      </c>
    </row>
    <row r="44" spans="1:16" ht="12.75" customHeight="1">
      <c r="A44" s="213">
        <v>34</v>
      </c>
      <c r="B44" s="225" t="s">
        <v>57</v>
      </c>
      <c r="C44" s="217" t="s">
        <v>75</v>
      </c>
      <c r="D44" s="218">
        <v>45498</v>
      </c>
      <c r="E44" s="217">
        <v>509.8</v>
      </c>
      <c r="F44" s="217">
        <v>509.06666666666666</v>
      </c>
      <c r="G44" s="219">
        <v>506.2833333333333</v>
      </c>
      <c r="H44" s="219">
        <v>502.76666666666665</v>
      </c>
      <c r="I44" s="219">
        <v>499.9833333333333</v>
      </c>
      <c r="J44" s="219">
        <v>512.5833333333333</v>
      </c>
      <c r="K44" s="219">
        <v>515.3666666666668</v>
      </c>
      <c r="L44" s="219">
        <v>518.8833333333333</v>
      </c>
      <c r="M44" s="220">
        <v>511.85</v>
      </c>
      <c r="N44" s="220">
        <v>505.55</v>
      </c>
      <c r="O44" s="220">
        <v>20137920</v>
      </c>
      <c r="P44" s="221">
        <v>-0.0005241090146750524</v>
      </c>
    </row>
    <row r="45" spans="1:16" ht="12.75" customHeight="1">
      <c r="A45" s="213">
        <v>35</v>
      </c>
      <c r="B45" s="225" t="s">
        <v>54</v>
      </c>
      <c r="C45" s="217" t="s">
        <v>76</v>
      </c>
      <c r="D45" s="218">
        <v>45498</v>
      </c>
      <c r="E45" s="217">
        <v>1671.55</v>
      </c>
      <c r="F45" s="217">
        <v>1679.9166666666667</v>
      </c>
      <c r="G45" s="219">
        <v>1658.0333333333335</v>
      </c>
      <c r="H45" s="219">
        <v>1644.5166666666669</v>
      </c>
      <c r="I45" s="219">
        <v>1622.6333333333337</v>
      </c>
      <c r="J45" s="219">
        <v>1693.4333333333334</v>
      </c>
      <c r="K45" s="219">
        <v>1715.3166666666666</v>
      </c>
      <c r="L45" s="219">
        <v>1728.8333333333333</v>
      </c>
      <c r="M45" s="220">
        <v>1701.8</v>
      </c>
      <c r="N45" s="220">
        <v>1666.4</v>
      </c>
      <c r="O45" s="220">
        <v>6926500</v>
      </c>
      <c r="P45" s="221">
        <v>0.03218836152298636</v>
      </c>
    </row>
    <row r="46" spans="1:16" ht="12.75" customHeight="1">
      <c r="A46" s="213">
        <v>36</v>
      </c>
      <c r="B46" s="225" t="s">
        <v>77</v>
      </c>
      <c r="C46" s="217" t="s">
        <v>78</v>
      </c>
      <c r="D46" s="218">
        <v>45498</v>
      </c>
      <c r="E46" s="217">
        <v>1462.5</v>
      </c>
      <c r="F46" s="217">
        <v>1463.6833333333334</v>
      </c>
      <c r="G46" s="219">
        <v>1452.8166666666668</v>
      </c>
      <c r="H46" s="219">
        <v>1443.1333333333334</v>
      </c>
      <c r="I46" s="219">
        <v>1432.2666666666669</v>
      </c>
      <c r="J46" s="219">
        <v>1473.3666666666668</v>
      </c>
      <c r="K46" s="219">
        <v>1484.2333333333336</v>
      </c>
      <c r="L46" s="219">
        <v>1493.9166666666667</v>
      </c>
      <c r="M46" s="220">
        <v>1474.55</v>
      </c>
      <c r="N46" s="220">
        <v>1454</v>
      </c>
      <c r="O46" s="220">
        <v>46633600</v>
      </c>
      <c r="P46" s="221">
        <v>-0.0007328393453301848</v>
      </c>
    </row>
    <row r="47" spans="1:16" ht="12.75" customHeight="1">
      <c r="A47" s="213">
        <v>37</v>
      </c>
      <c r="B47" s="225" t="s">
        <v>40</v>
      </c>
      <c r="C47" s="217" t="s">
        <v>79</v>
      </c>
      <c r="D47" s="218">
        <v>45498</v>
      </c>
      <c r="E47" s="217">
        <v>304.5</v>
      </c>
      <c r="F47" s="217">
        <v>303.1333333333333</v>
      </c>
      <c r="G47" s="219">
        <v>300.21666666666664</v>
      </c>
      <c r="H47" s="219">
        <v>295.93333333333334</v>
      </c>
      <c r="I47" s="219">
        <v>293.01666666666665</v>
      </c>
      <c r="J47" s="219">
        <v>307.41666666666663</v>
      </c>
      <c r="K47" s="219">
        <v>310.33333333333337</v>
      </c>
      <c r="L47" s="219">
        <v>314.6166666666666</v>
      </c>
      <c r="M47" s="220">
        <v>306.05</v>
      </c>
      <c r="N47" s="220">
        <v>298.85</v>
      </c>
      <c r="O47" s="220">
        <v>80474625</v>
      </c>
      <c r="P47" s="221">
        <v>0.008885378615855465</v>
      </c>
    </row>
    <row r="48" spans="1:16" ht="12.75" customHeight="1">
      <c r="A48" s="213">
        <v>38</v>
      </c>
      <c r="B48" s="225" t="s">
        <v>42</v>
      </c>
      <c r="C48" s="217" t="s">
        <v>80</v>
      </c>
      <c r="D48" s="218">
        <v>45498</v>
      </c>
      <c r="E48" s="217">
        <v>359.65</v>
      </c>
      <c r="F48" s="217">
        <v>357.0333333333333</v>
      </c>
      <c r="G48" s="219">
        <v>352.5666666666666</v>
      </c>
      <c r="H48" s="219">
        <v>345.4833333333333</v>
      </c>
      <c r="I48" s="219">
        <v>341.0166666666666</v>
      </c>
      <c r="J48" s="219">
        <v>364.1166666666666</v>
      </c>
      <c r="K48" s="219">
        <v>368.5833333333333</v>
      </c>
      <c r="L48" s="219">
        <v>375.66666666666663</v>
      </c>
      <c r="M48" s="220">
        <v>361.5</v>
      </c>
      <c r="N48" s="220">
        <v>349.95</v>
      </c>
      <c r="O48" s="220">
        <v>53400000</v>
      </c>
      <c r="P48" s="221">
        <v>0.03608847497089639</v>
      </c>
    </row>
    <row r="49" spans="1:16" ht="12.75" customHeight="1">
      <c r="A49" s="213">
        <v>39</v>
      </c>
      <c r="B49" s="225" t="s">
        <v>54</v>
      </c>
      <c r="C49" s="217" t="s">
        <v>81</v>
      </c>
      <c r="D49" s="218">
        <v>45498</v>
      </c>
      <c r="E49" s="217">
        <v>33732.1</v>
      </c>
      <c r="F49" s="217">
        <v>33659.55</v>
      </c>
      <c r="G49" s="219">
        <v>33429.100000000006</v>
      </c>
      <c r="H49" s="219">
        <v>33126.100000000006</v>
      </c>
      <c r="I49" s="219">
        <v>32895.65000000001</v>
      </c>
      <c r="J49" s="219">
        <v>33962.55</v>
      </c>
      <c r="K49" s="219">
        <v>34193</v>
      </c>
      <c r="L49" s="219">
        <v>34496</v>
      </c>
      <c r="M49" s="220">
        <v>33890</v>
      </c>
      <c r="N49" s="220">
        <v>33356.55</v>
      </c>
      <c r="O49" s="220">
        <v>305175</v>
      </c>
      <c r="P49" s="221">
        <v>0.007760257574506728</v>
      </c>
    </row>
    <row r="50" spans="1:16" ht="12.75" customHeight="1">
      <c r="A50" s="213">
        <v>40</v>
      </c>
      <c r="B50" s="225" t="s">
        <v>82</v>
      </c>
      <c r="C50" s="217" t="s">
        <v>83</v>
      </c>
      <c r="D50" s="218">
        <v>45498</v>
      </c>
      <c r="E50" s="217">
        <v>306.6</v>
      </c>
      <c r="F50" s="217">
        <v>306.48333333333335</v>
      </c>
      <c r="G50" s="219">
        <v>304.5666666666667</v>
      </c>
      <c r="H50" s="219">
        <v>302.53333333333336</v>
      </c>
      <c r="I50" s="219">
        <v>300.61666666666673</v>
      </c>
      <c r="J50" s="219">
        <v>308.5166666666667</v>
      </c>
      <c r="K50" s="219">
        <v>310.43333333333334</v>
      </c>
      <c r="L50" s="219">
        <v>312.4666666666667</v>
      </c>
      <c r="M50" s="220">
        <v>308.4</v>
      </c>
      <c r="N50" s="220">
        <v>304.45</v>
      </c>
      <c r="O50" s="220">
        <v>64632600</v>
      </c>
      <c r="P50" s="221">
        <v>-0.012023992956196347</v>
      </c>
    </row>
    <row r="51" spans="1:16" ht="12.75" customHeight="1">
      <c r="A51" s="213">
        <v>41</v>
      </c>
      <c r="B51" s="225" t="s">
        <v>57</v>
      </c>
      <c r="C51" s="222" t="s">
        <v>84</v>
      </c>
      <c r="D51" s="218">
        <v>45498</v>
      </c>
      <c r="E51" s="217">
        <v>5513.45</v>
      </c>
      <c r="F51" s="217">
        <v>5499.816666666667</v>
      </c>
      <c r="G51" s="219">
        <v>5479.633333333333</v>
      </c>
      <c r="H51" s="219">
        <v>5445.816666666667</v>
      </c>
      <c r="I51" s="219">
        <v>5425.633333333333</v>
      </c>
      <c r="J51" s="219">
        <v>5533.633333333333</v>
      </c>
      <c r="K51" s="219">
        <v>5553.816666666666</v>
      </c>
      <c r="L51" s="219">
        <v>5587.633333333333</v>
      </c>
      <c r="M51" s="220">
        <v>5520</v>
      </c>
      <c r="N51" s="220">
        <v>5466</v>
      </c>
      <c r="O51" s="220">
        <v>2641200</v>
      </c>
      <c r="P51" s="221">
        <v>0.023007204276086452</v>
      </c>
    </row>
    <row r="52" spans="1:16" ht="12.75" customHeight="1">
      <c r="A52" s="213">
        <v>42</v>
      </c>
      <c r="B52" s="225" t="s">
        <v>85</v>
      </c>
      <c r="C52" s="217" t="s">
        <v>86</v>
      </c>
      <c r="D52" s="218">
        <v>45498</v>
      </c>
      <c r="E52" s="217">
        <v>716.75</v>
      </c>
      <c r="F52" s="217">
        <v>711.0166666666668</v>
      </c>
      <c r="G52" s="219">
        <v>697.4333333333335</v>
      </c>
      <c r="H52" s="219">
        <v>678.1166666666668</v>
      </c>
      <c r="I52" s="219">
        <v>664.5333333333335</v>
      </c>
      <c r="J52" s="219">
        <v>730.3333333333335</v>
      </c>
      <c r="K52" s="219">
        <v>743.9166666666667</v>
      </c>
      <c r="L52" s="219">
        <v>763.2333333333335</v>
      </c>
      <c r="M52" s="220">
        <v>724.6</v>
      </c>
      <c r="N52" s="220">
        <v>691.7</v>
      </c>
      <c r="O52" s="220">
        <v>14140000</v>
      </c>
      <c r="P52" s="221">
        <v>-0.03236843906110997</v>
      </c>
    </row>
    <row r="53" spans="1:16" ht="12.75" customHeight="1">
      <c r="A53" s="213">
        <v>43</v>
      </c>
      <c r="B53" s="225" t="s">
        <v>61</v>
      </c>
      <c r="C53" s="224" t="s">
        <v>87</v>
      </c>
      <c r="D53" s="218">
        <v>45498</v>
      </c>
      <c r="E53" s="217">
        <v>119.15</v>
      </c>
      <c r="F53" s="217">
        <v>119.61666666666667</v>
      </c>
      <c r="G53" s="219">
        <v>118.23333333333335</v>
      </c>
      <c r="H53" s="219">
        <v>117.31666666666668</v>
      </c>
      <c r="I53" s="219">
        <v>115.93333333333335</v>
      </c>
      <c r="J53" s="219">
        <v>120.53333333333335</v>
      </c>
      <c r="K53" s="219">
        <v>121.91666666666667</v>
      </c>
      <c r="L53" s="219">
        <v>122.83333333333334</v>
      </c>
      <c r="M53" s="220">
        <v>121</v>
      </c>
      <c r="N53" s="220">
        <v>118.7</v>
      </c>
      <c r="O53" s="220">
        <v>252254250</v>
      </c>
      <c r="P53" s="221">
        <v>0.01323102784480655</v>
      </c>
    </row>
    <row r="54" spans="1:16" ht="12.75" customHeight="1">
      <c r="A54" s="213">
        <v>44</v>
      </c>
      <c r="B54" s="225" t="s">
        <v>66</v>
      </c>
      <c r="C54" s="222" t="s">
        <v>88</v>
      </c>
      <c r="D54" s="218">
        <v>45498</v>
      </c>
      <c r="E54" s="217">
        <v>926.6</v>
      </c>
      <c r="F54" s="217">
        <v>927.3000000000001</v>
      </c>
      <c r="G54" s="219">
        <v>917.2000000000002</v>
      </c>
      <c r="H54" s="219">
        <v>907.8000000000001</v>
      </c>
      <c r="I54" s="219">
        <v>897.7000000000002</v>
      </c>
      <c r="J54" s="219">
        <v>936.7000000000002</v>
      </c>
      <c r="K54" s="219">
        <v>946.8000000000001</v>
      </c>
      <c r="L54" s="219">
        <v>956.2000000000002</v>
      </c>
      <c r="M54" s="220">
        <v>937.4</v>
      </c>
      <c r="N54" s="220">
        <v>917.9</v>
      </c>
      <c r="O54" s="220">
        <v>5474625</v>
      </c>
      <c r="P54" s="221">
        <v>0.06405154443812773</v>
      </c>
    </row>
    <row r="55" spans="1:16" ht="12.75" customHeight="1">
      <c r="A55" s="213">
        <v>45</v>
      </c>
      <c r="B55" s="225" t="s">
        <v>842</v>
      </c>
      <c r="C55" s="217" t="s">
        <v>89</v>
      </c>
      <c r="D55" s="218">
        <v>45498</v>
      </c>
      <c r="E55" s="217">
        <v>525.4</v>
      </c>
      <c r="F55" s="217">
        <v>519.3833333333333</v>
      </c>
      <c r="G55" s="219">
        <v>510.3166666666666</v>
      </c>
      <c r="H55" s="219">
        <v>495.2333333333333</v>
      </c>
      <c r="I55" s="219">
        <v>486.1666666666666</v>
      </c>
      <c r="J55" s="219">
        <v>534.4666666666667</v>
      </c>
      <c r="K55" s="219">
        <v>543.5333333333335</v>
      </c>
      <c r="L55" s="219">
        <v>558.6166666666667</v>
      </c>
      <c r="M55" s="220">
        <v>528.45</v>
      </c>
      <c r="N55" s="220">
        <v>504.3</v>
      </c>
      <c r="O55" s="220">
        <v>9473400</v>
      </c>
      <c r="P55" s="221">
        <v>0.03165735567970205</v>
      </c>
    </row>
    <row r="56" spans="1:16" ht="12.75" customHeight="1">
      <c r="A56" s="213">
        <v>46</v>
      </c>
      <c r="B56" s="225" t="s">
        <v>66</v>
      </c>
      <c r="C56" s="217" t="s">
        <v>90</v>
      </c>
      <c r="D56" s="218">
        <v>45498</v>
      </c>
      <c r="E56" s="217">
        <v>1442.55</v>
      </c>
      <c r="F56" s="217">
        <v>1437.95</v>
      </c>
      <c r="G56" s="219">
        <v>1425</v>
      </c>
      <c r="H56" s="219">
        <v>1407.45</v>
      </c>
      <c r="I56" s="219">
        <v>1394.5</v>
      </c>
      <c r="J56" s="219">
        <v>1455.5</v>
      </c>
      <c r="K56" s="219">
        <v>1468.4500000000003</v>
      </c>
      <c r="L56" s="219">
        <v>1486</v>
      </c>
      <c r="M56" s="220">
        <v>1450.9</v>
      </c>
      <c r="N56" s="220">
        <v>1420.4</v>
      </c>
      <c r="O56" s="220">
        <v>8287500</v>
      </c>
      <c r="P56" s="221">
        <v>-0.0005276249340468832</v>
      </c>
    </row>
    <row r="57" spans="1:16" ht="12.75" customHeight="1">
      <c r="A57" s="213">
        <v>47</v>
      </c>
      <c r="B57" s="225" t="s">
        <v>42</v>
      </c>
      <c r="C57" s="217" t="s">
        <v>91</v>
      </c>
      <c r="D57" s="218">
        <v>45498</v>
      </c>
      <c r="E57" s="217">
        <v>1488.95</v>
      </c>
      <c r="F57" s="217">
        <v>1491.1333333333332</v>
      </c>
      <c r="G57" s="219">
        <v>1480.1666666666665</v>
      </c>
      <c r="H57" s="219">
        <v>1471.3833333333332</v>
      </c>
      <c r="I57" s="219">
        <v>1460.4166666666665</v>
      </c>
      <c r="J57" s="219">
        <v>1499.9166666666665</v>
      </c>
      <c r="K57" s="219">
        <v>1510.8833333333332</v>
      </c>
      <c r="L57" s="219">
        <v>1519.6666666666665</v>
      </c>
      <c r="M57" s="220">
        <v>1502.1</v>
      </c>
      <c r="N57" s="220">
        <v>1482.35</v>
      </c>
      <c r="O57" s="220">
        <v>10604100</v>
      </c>
      <c r="P57" s="221">
        <v>0.037984348158045425</v>
      </c>
    </row>
    <row r="58" spans="1:16" ht="12.75" customHeight="1">
      <c r="A58" s="213">
        <v>48</v>
      </c>
      <c r="B58" s="225" t="s">
        <v>129</v>
      </c>
      <c r="C58" s="217" t="s">
        <v>92</v>
      </c>
      <c r="D58" s="218">
        <v>45498</v>
      </c>
      <c r="E58" s="217">
        <v>477.9</v>
      </c>
      <c r="F58" s="217">
        <v>477.1666666666667</v>
      </c>
      <c r="G58" s="219">
        <v>474.83333333333337</v>
      </c>
      <c r="H58" s="219">
        <v>471.7666666666667</v>
      </c>
      <c r="I58" s="219">
        <v>469.4333333333334</v>
      </c>
      <c r="J58" s="219">
        <v>480.23333333333335</v>
      </c>
      <c r="K58" s="219">
        <v>482.5666666666667</v>
      </c>
      <c r="L58" s="219">
        <v>485.6333333333333</v>
      </c>
      <c r="M58" s="220">
        <v>479.5</v>
      </c>
      <c r="N58" s="220">
        <v>474.1</v>
      </c>
      <c r="O58" s="220">
        <v>59423700</v>
      </c>
      <c r="P58" s="221">
        <v>0.012342587292501431</v>
      </c>
    </row>
    <row r="59" spans="1:16" ht="12.75" customHeight="1">
      <c r="A59" s="213">
        <v>49</v>
      </c>
      <c r="B59" s="225" t="s">
        <v>85</v>
      </c>
      <c r="C59" s="217" t="s">
        <v>93</v>
      </c>
      <c r="D59" s="218">
        <v>45498</v>
      </c>
      <c r="E59" s="217">
        <v>5534.3</v>
      </c>
      <c r="F59" s="217">
        <v>5498.316666666666</v>
      </c>
      <c r="G59" s="219">
        <v>5418.633333333331</v>
      </c>
      <c r="H59" s="219">
        <v>5302.966666666665</v>
      </c>
      <c r="I59" s="219">
        <v>5223.283333333331</v>
      </c>
      <c r="J59" s="219">
        <v>5613.983333333332</v>
      </c>
      <c r="K59" s="219">
        <v>5693.666666666666</v>
      </c>
      <c r="L59" s="219">
        <v>5809.333333333332</v>
      </c>
      <c r="M59" s="220">
        <v>5578</v>
      </c>
      <c r="N59" s="220">
        <v>5382.65</v>
      </c>
      <c r="O59" s="220">
        <v>2242950</v>
      </c>
      <c r="P59" s="221">
        <v>-0.055042972699696664</v>
      </c>
    </row>
    <row r="60" spans="1:16" ht="12.75" customHeight="1">
      <c r="A60" s="213">
        <v>50</v>
      </c>
      <c r="B60" s="225" t="s">
        <v>57</v>
      </c>
      <c r="C60" s="217" t="s">
        <v>94</v>
      </c>
      <c r="D60" s="218">
        <v>45498</v>
      </c>
      <c r="E60" s="217">
        <v>2875</v>
      </c>
      <c r="F60" s="217">
        <v>2875.866666666667</v>
      </c>
      <c r="G60" s="219">
        <v>2846.7333333333336</v>
      </c>
      <c r="H60" s="219">
        <v>2818.4666666666667</v>
      </c>
      <c r="I60" s="219">
        <v>2789.3333333333335</v>
      </c>
      <c r="J60" s="219">
        <v>2904.1333333333337</v>
      </c>
      <c r="K60" s="219">
        <v>2933.266666666667</v>
      </c>
      <c r="L60" s="219">
        <v>2961.5333333333338</v>
      </c>
      <c r="M60" s="220">
        <v>2905</v>
      </c>
      <c r="N60" s="220">
        <v>2847.6</v>
      </c>
      <c r="O60" s="220">
        <v>2779000</v>
      </c>
      <c r="P60" s="221">
        <v>-0.021444417056938624</v>
      </c>
    </row>
    <row r="61" spans="1:16" ht="12.75" customHeight="1">
      <c r="A61" s="213">
        <v>51</v>
      </c>
      <c r="B61" s="225" t="s">
        <v>114</v>
      </c>
      <c r="C61" s="224" t="s">
        <v>95</v>
      </c>
      <c r="D61" s="218">
        <v>45498</v>
      </c>
      <c r="E61" s="217">
        <v>1043.75</v>
      </c>
      <c r="F61" s="217">
        <v>1044.8500000000001</v>
      </c>
      <c r="G61" s="219">
        <v>1036.6000000000004</v>
      </c>
      <c r="H61" s="219">
        <v>1029.4500000000003</v>
      </c>
      <c r="I61" s="219">
        <v>1021.2000000000005</v>
      </c>
      <c r="J61" s="219">
        <v>1052.0000000000002</v>
      </c>
      <c r="K61" s="219">
        <v>1060.2499999999998</v>
      </c>
      <c r="L61" s="219">
        <v>1067.4</v>
      </c>
      <c r="M61" s="220">
        <v>1053.1</v>
      </c>
      <c r="N61" s="220">
        <v>1037.7</v>
      </c>
      <c r="O61" s="220">
        <v>12766000</v>
      </c>
      <c r="P61" s="221">
        <v>0.04733776355730577</v>
      </c>
    </row>
    <row r="62" spans="1:16" ht="12.75" customHeight="1">
      <c r="A62" s="213">
        <v>52</v>
      </c>
      <c r="B62" s="225" t="s">
        <v>842</v>
      </c>
      <c r="C62" s="222" t="s">
        <v>96</v>
      </c>
      <c r="D62" s="218">
        <v>45498</v>
      </c>
      <c r="E62" s="217">
        <v>1575.65</v>
      </c>
      <c r="F62" s="217">
        <v>1573.6000000000001</v>
      </c>
      <c r="G62" s="219">
        <v>1556.2500000000002</v>
      </c>
      <c r="H62" s="219">
        <v>1536.8500000000001</v>
      </c>
      <c r="I62" s="219">
        <v>1519.5000000000002</v>
      </c>
      <c r="J62" s="219">
        <v>1593.0000000000002</v>
      </c>
      <c r="K62" s="219">
        <v>1610.3500000000001</v>
      </c>
      <c r="L62" s="219">
        <v>1629.7500000000002</v>
      </c>
      <c r="M62" s="220">
        <v>1590.95</v>
      </c>
      <c r="N62" s="220">
        <v>1554.2</v>
      </c>
      <c r="O62" s="220">
        <v>4104800</v>
      </c>
      <c r="P62" s="221">
        <v>0.017525594308519868</v>
      </c>
    </row>
    <row r="63" spans="1:16" ht="12.75" customHeight="1">
      <c r="A63" s="213">
        <v>53</v>
      </c>
      <c r="B63" s="225" t="s">
        <v>40</v>
      </c>
      <c r="C63" s="217" t="s">
        <v>97</v>
      </c>
      <c r="D63" s="218">
        <v>45498</v>
      </c>
      <c r="E63" s="217">
        <v>415.7</v>
      </c>
      <c r="F63" s="217">
        <v>412.06666666666666</v>
      </c>
      <c r="G63" s="219">
        <v>407.43333333333334</v>
      </c>
      <c r="H63" s="219">
        <v>399.1666666666667</v>
      </c>
      <c r="I63" s="219">
        <v>394.53333333333336</v>
      </c>
      <c r="J63" s="219">
        <v>420.3333333333333</v>
      </c>
      <c r="K63" s="219">
        <v>424.96666666666664</v>
      </c>
      <c r="L63" s="219">
        <v>433.2333333333333</v>
      </c>
      <c r="M63" s="220">
        <v>416.7</v>
      </c>
      <c r="N63" s="220">
        <v>403.8</v>
      </c>
      <c r="O63" s="220">
        <v>22082400</v>
      </c>
      <c r="P63" s="221">
        <v>0.022503750625104183</v>
      </c>
    </row>
    <row r="64" spans="1:16" ht="12.75" customHeight="1">
      <c r="A64" s="213">
        <v>54</v>
      </c>
      <c r="B64" s="225" t="s">
        <v>61</v>
      </c>
      <c r="C64" s="217" t="s">
        <v>98</v>
      </c>
      <c r="D64" s="218">
        <v>45498</v>
      </c>
      <c r="E64" s="217">
        <v>167.1</v>
      </c>
      <c r="F64" s="217">
        <v>167.5</v>
      </c>
      <c r="G64" s="219">
        <v>165.9</v>
      </c>
      <c r="H64" s="219">
        <v>164.70000000000002</v>
      </c>
      <c r="I64" s="219">
        <v>163.10000000000002</v>
      </c>
      <c r="J64" s="219">
        <v>168.7</v>
      </c>
      <c r="K64" s="219">
        <v>170.3</v>
      </c>
      <c r="L64" s="219">
        <v>171.49999999999997</v>
      </c>
      <c r="M64" s="220">
        <v>169.1</v>
      </c>
      <c r="N64" s="220">
        <v>166.3</v>
      </c>
      <c r="O64" s="220">
        <v>25345000</v>
      </c>
      <c r="P64" s="221">
        <v>0.024868580671249495</v>
      </c>
    </row>
    <row r="65" spans="1:16" ht="12.75" customHeight="1">
      <c r="A65" s="213">
        <v>55</v>
      </c>
      <c r="B65" s="225" t="s">
        <v>40</v>
      </c>
      <c r="C65" s="217" t="s">
        <v>99</v>
      </c>
      <c r="D65" s="218">
        <v>45498</v>
      </c>
      <c r="E65" s="217">
        <v>3989.4</v>
      </c>
      <c r="F65" s="217">
        <v>3962.4</v>
      </c>
      <c r="G65" s="219">
        <v>3923.05</v>
      </c>
      <c r="H65" s="219">
        <v>3856.7000000000003</v>
      </c>
      <c r="I65" s="219">
        <v>3817.3500000000004</v>
      </c>
      <c r="J65" s="219">
        <v>4028.75</v>
      </c>
      <c r="K65" s="219">
        <v>4068.0999999999995</v>
      </c>
      <c r="L65" s="219">
        <v>4134.45</v>
      </c>
      <c r="M65" s="220">
        <v>4001.75</v>
      </c>
      <c r="N65" s="220">
        <v>3896.05</v>
      </c>
      <c r="O65" s="220">
        <v>4169400</v>
      </c>
      <c r="P65" s="221">
        <v>-0.019195483415666903</v>
      </c>
    </row>
    <row r="66" spans="1:16" ht="12.75" customHeight="1">
      <c r="A66" s="213">
        <v>56</v>
      </c>
      <c r="B66" s="225" t="s">
        <v>57</v>
      </c>
      <c r="C66" s="222" t="s">
        <v>100</v>
      </c>
      <c r="D66" s="218">
        <v>45498</v>
      </c>
      <c r="E66" s="217">
        <v>611.15</v>
      </c>
      <c r="F66" s="217">
        <v>608.8666666666667</v>
      </c>
      <c r="G66" s="219">
        <v>604.3333333333334</v>
      </c>
      <c r="H66" s="219">
        <v>597.5166666666667</v>
      </c>
      <c r="I66" s="219">
        <v>592.9833333333333</v>
      </c>
      <c r="J66" s="219">
        <v>615.6833333333334</v>
      </c>
      <c r="K66" s="219">
        <v>620.2166666666667</v>
      </c>
      <c r="L66" s="219">
        <v>627.0333333333334</v>
      </c>
      <c r="M66" s="220">
        <v>613.4</v>
      </c>
      <c r="N66" s="220">
        <v>602.05</v>
      </c>
      <c r="O66" s="220">
        <v>17537500</v>
      </c>
      <c r="P66" s="221">
        <v>0.0045106322044819935</v>
      </c>
    </row>
    <row r="67" spans="1:16" ht="12.75" customHeight="1">
      <c r="A67" s="213">
        <v>57</v>
      </c>
      <c r="B67" s="225" t="s">
        <v>47</v>
      </c>
      <c r="C67" s="217" t="s">
        <v>101</v>
      </c>
      <c r="D67" s="218">
        <v>45498</v>
      </c>
      <c r="E67" s="217">
        <v>1857.95</v>
      </c>
      <c r="F67" s="217">
        <v>1845.2833333333335</v>
      </c>
      <c r="G67" s="219">
        <v>1818.9666666666672</v>
      </c>
      <c r="H67" s="219">
        <v>1779.9833333333336</v>
      </c>
      <c r="I67" s="219">
        <v>1753.6666666666672</v>
      </c>
      <c r="J67" s="219">
        <v>1884.266666666667</v>
      </c>
      <c r="K67" s="219">
        <v>1910.5833333333333</v>
      </c>
      <c r="L67" s="219">
        <v>1949.566666666667</v>
      </c>
      <c r="M67" s="220">
        <v>1871.6</v>
      </c>
      <c r="N67" s="220">
        <v>1806.3</v>
      </c>
      <c r="O67" s="220">
        <v>3712775</v>
      </c>
      <c r="P67" s="221">
        <v>-0.011784511784511785</v>
      </c>
    </row>
    <row r="68" spans="1:16" ht="12.75" customHeight="1">
      <c r="A68" s="213">
        <v>58</v>
      </c>
      <c r="B68" s="225" t="s">
        <v>842</v>
      </c>
      <c r="C68" s="222" t="s">
        <v>102</v>
      </c>
      <c r="D68" s="218">
        <v>45498</v>
      </c>
      <c r="E68" s="217">
        <v>2637.9</v>
      </c>
      <c r="F68" s="217">
        <v>2608.2999999999997</v>
      </c>
      <c r="G68" s="219">
        <v>2552.5999999999995</v>
      </c>
      <c r="H68" s="219">
        <v>2467.2999999999997</v>
      </c>
      <c r="I68" s="219">
        <v>2411.5999999999995</v>
      </c>
      <c r="J68" s="219">
        <v>2693.5999999999995</v>
      </c>
      <c r="K68" s="219">
        <v>2749.2999999999993</v>
      </c>
      <c r="L68" s="219">
        <v>2834.5999999999995</v>
      </c>
      <c r="M68" s="220">
        <v>2664</v>
      </c>
      <c r="N68" s="220">
        <v>2523</v>
      </c>
      <c r="O68" s="220">
        <v>2031300</v>
      </c>
      <c r="P68" s="221">
        <v>0.11018199704869651</v>
      </c>
    </row>
    <row r="69" spans="1:16" ht="12.75" customHeight="1">
      <c r="A69" s="213">
        <v>59</v>
      </c>
      <c r="B69" s="225" t="s">
        <v>42</v>
      </c>
      <c r="C69" s="217" t="s">
        <v>103</v>
      </c>
      <c r="D69" s="218">
        <v>45498</v>
      </c>
      <c r="E69" s="217">
        <v>4626.6</v>
      </c>
      <c r="F69" s="217">
        <v>4607.349999999999</v>
      </c>
      <c r="G69" s="219">
        <v>4580.799999999999</v>
      </c>
      <c r="H69" s="219">
        <v>4535</v>
      </c>
      <c r="I69" s="219">
        <v>4508.45</v>
      </c>
      <c r="J69" s="219">
        <v>4653.149999999999</v>
      </c>
      <c r="K69" s="219">
        <v>4679.7</v>
      </c>
      <c r="L69" s="219">
        <v>4725.499999999998</v>
      </c>
      <c r="M69" s="220">
        <v>4633.9</v>
      </c>
      <c r="N69" s="220">
        <v>4561.55</v>
      </c>
      <c r="O69" s="220">
        <v>2167800</v>
      </c>
      <c r="P69" s="221">
        <v>0.004262021680718984</v>
      </c>
    </row>
    <row r="70" spans="1:16" ht="12.75" customHeight="1">
      <c r="A70" s="213">
        <v>60</v>
      </c>
      <c r="B70" s="225" t="s">
        <v>40</v>
      </c>
      <c r="C70" s="224" t="s">
        <v>104</v>
      </c>
      <c r="D70" s="218">
        <v>45498</v>
      </c>
      <c r="E70" s="217">
        <v>12492.35</v>
      </c>
      <c r="F70" s="217">
        <v>12377.783333333333</v>
      </c>
      <c r="G70" s="219">
        <v>12220.566666666666</v>
      </c>
      <c r="H70" s="219">
        <v>11948.783333333333</v>
      </c>
      <c r="I70" s="219">
        <v>11791.566666666666</v>
      </c>
      <c r="J70" s="219">
        <v>12649.566666666666</v>
      </c>
      <c r="K70" s="219">
        <v>12806.783333333333</v>
      </c>
      <c r="L70" s="219">
        <v>13078.566666666666</v>
      </c>
      <c r="M70" s="220">
        <v>12535</v>
      </c>
      <c r="N70" s="220">
        <v>12106</v>
      </c>
      <c r="O70" s="220">
        <v>1729800</v>
      </c>
      <c r="P70" s="221">
        <v>0.022763554662094246</v>
      </c>
    </row>
    <row r="71" spans="1:16" ht="12.75" customHeight="1">
      <c r="A71" s="213">
        <v>61</v>
      </c>
      <c r="B71" s="225" t="s">
        <v>105</v>
      </c>
      <c r="C71" s="217" t="s">
        <v>106</v>
      </c>
      <c r="D71" s="218">
        <v>45498</v>
      </c>
      <c r="E71" s="217">
        <v>831.15</v>
      </c>
      <c r="F71" s="217">
        <v>830.9166666666666</v>
      </c>
      <c r="G71" s="219">
        <v>824.8333333333333</v>
      </c>
      <c r="H71" s="219">
        <v>818.5166666666667</v>
      </c>
      <c r="I71" s="219">
        <v>812.4333333333333</v>
      </c>
      <c r="J71" s="219">
        <v>837.2333333333332</v>
      </c>
      <c r="K71" s="219">
        <v>843.3166666666665</v>
      </c>
      <c r="L71" s="219">
        <v>849.6333333333332</v>
      </c>
      <c r="M71" s="220">
        <v>837</v>
      </c>
      <c r="N71" s="220">
        <v>824.6</v>
      </c>
      <c r="O71" s="220">
        <v>46327050</v>
      </c>
      <c r="P71" s="221">
        <v>0.005245162098780903</v>
      </c>
    </row>
    <row r="72" spans="1:16" ht="12.75" customHeight="1">
      <c r="A72" s="213">
        <v>62</v>
      </c>
      <c r="B72" s="225" t="s">
        <v>42</v>
      </c>
      <c r="C72" s="217" t="s">
        <v>107</v>
      </c>
      <c r="D72" s="218">
        <v>45498</v>
      </c>
      <c r="E72" s="217">
        <v>6349.3</v>
      </c>
      <c r="F72" s="217">
        <v>6376.8</v>
      </c>
      <c r="G72" s="219">
        <v>6297.6</v>
      </c>
      <c r="H72" s="219">
        <v>6245.900000000001</v>
      </c>
      <c r="I72" s="219">
        <v>6166.700000000001</v>
      </c>
      <c r="J72" s="219">
        <v>6428.5</v>
      </c>
      <c r="K72" s="219">
        <v>6507.699999999999</v>
      </c>
      <c r="L72" s="219">
        <v>6559.4</v>
      </c>
      <c r="M72" s="220">
        <v>6456</v>
      </c>
      <c r="N72" s="220">
        <v>6325.1</v>
      </c>
      <c r="O72" s="220">
        <v>2802875</v>
      </c>
      <c r="P72" s="221">
        <v>0.017793109709046344</v>
      </c>
    </row>
    <row r="73" spans="1:16" ht="12.75" customHeight="1">
      <c r="A73" s="213">
        <v>63</v>
      </c>
      <c r="B73" s="225" t="s">
        <v>54</v>
      </c>
      <c r="C73" s="217" t="s">
        <v>108</v>
      </c>
      <c r="D73" s="218">
        <v>45498</v>
      </c>
      <c r="E73" s="217">
        <v>4667.15</v>
      </c>
      <c r="F73" s="217">
        <v>4693.516666666666</v>
      </c>
      <c r="G73" s="219">
        <v>4629.083333333333</v>
      </c>
      <c r="H73" s="219">
        <v>4591.016666666666</v>
      </c>
      <c r="I73" s="219">
        <v>4526.583333333333</v>
      </c>
      <c r="J73" s="219">
        <v>4731.583333333333</v>
      </c>
      <c r="K73" s="219">
        <v>4796.016666666667</v>
      </c>
      <c r="L73" s="219">
        <v>4834.083333333333</v>
      </c>
      <c r="M73" s="220">
        <v>4757.95</v>
      </c>
      <c r="N73" s="220">
        <v>4655.45</v>
      </c>
      <c r="O73" s="220">
        <v>3367000</v>
      </c>
      <c r="P73" s="221">
        <v>0.028162240153903704</v>
      </c>
    </row>
    <row r="74" spans="1:16" ht="12.75" customHeight="1">
      <c r="A74" s="213">
        <v>64</v>
      </c>
      <c r="B74" s="225" t="s">
        <v>54</v>
      </c>
      <c r="C74" s="217" t="s">
        <v>109</v>
      </c>
      <c r="D74" s="218">
        <v>45498</v>
      </c>
      <c r="E74" s="217">
        <v>4152.05</v>
      </c>
      <c r="F74" s="217">
        <v>4157.933333333333</v>
      </c>
      <c r="G74" s="219">
        <v>4102.866666666667</v>
      </c>
      <c r="H74" s="219">
        <v>4053.6833333333334</v>
      </c>
      <c r="I74" s="219">
        <v>3998.616666666667</v>
      </c>
      <c r="J74" s="219">
        <v>4207.116666666667</v>
      </c>
      <c r="K74" s="219">
        <v>4262.183333333334</v>
      </c>
      <c r="L74" s="219">
        <v>4311.366666666667</v>
      </c>
      <c r="M74" s="220">
        <v>4213</v>
      </c>
      <c r="N74" s="220">
        <v>4108.75</v>
      </c>
      <c r="O74" s="220">
        <v>1314225</v>
      </c>
      <c r="P74" s="221">
        <v>0.005047318611987382</v>
      </c>
    </row>
    <row r="75" spans="1:16" ht="12.75" customHeight="1">
      <c r="A75" s="213">
        <v>65</v>
      </c>
      <c r="B75" s="225" t="s">
        <v>54</v>
      </c>
      <c r="C75" s="217" t="s">
        <v>110</v>
      </c>
      <c r="D75" s="218">
        <v>45498</v>
      </c>
      <c r="E75" s="217">
        <v>571.35</v>
      </c>
      <c r="F75" s="217">
        <v>569.3333333333334</v>
      </c>
      <c r="G75" s="219">
        <v>565.5166666666668</v>
      </c>
      <c r="H75" s="219">
        <v>559.6833333333334</v>
      </c>
      <c r="I75" s="219">
        <v>555.8666666666668</v>
      </c>
      <c r="J75" s="219">
        <v>575.1666666666667</v>
      </c>
      <c r="K75" s="219">
        <v>578.9833333333333</v>
      </c>
      <c r="L75" s="219">
        <v>584.8166666666667</v>
      </c>
      <c r="M75" s="220">
        <v>573.15</v>
      </c>
      <c r="N75" s="220">
        <v>563.5</v>
      </c>
      <c r="O75" s="220">
        <v>25214400</v>
      </c>
      <c r="P75" s="221">
        <v>0.020321946245174447</v>
      </c>
    </row>
    <row r="76" spans="1:16" ht="12.75" customHeight="1">
      <c r="A76" s="213">
        <v>66</v>
      </c>
      <c r="B76" s="225" t="s">
        <v>61</v>
      </c>
      <c r="C76" s="217" t="s">
        <v>111</v>
      </c>
      <c r="D76" s="218">
        <v>45498</v>
      </c>
      <c r="E76" s="217">
        <v>178.9</v>
      </c>
      <c r="F76" s="217">
        <v>178.86666666666667</v>
      </c>
      <c r="G76" s="219">
        <v>177.63333333333335</v>
      </c>
      <c r="H76" s="219">
        <v>176.36666666666667</v>
      </c>
      <c r="I76" s="219">
        <v>175.13333333333335</v>
      </c>
      <c r="J76" s="219">
        <v>180.13333333333335</v>
      </c>
      <c r="K76" s="219">
        <v>181.3666666666667</v>
      </c>
      <c r="L76" s="219">
        <v>182.63333333333335</v>
      </c>
      <c r="M76" s="220">
        <v>180.1</v>
      </c>
      <c r="N76" s="220">
        <v>177.6</v>
      </c>
      <c r="O76" s="220">
        <v>90880000</v>
      </c>
      <c r="P76" s="221">
        <v>0.004198895027624309</v>
      </c>
    </row>
    <row r="77" spans="1:16" ht="12.75" customHeight="1">
      <c r="A77" s="213">
        <v>67</v>
      </c>
      <c r="B77" s="225" t="s">
        <v>82</v>
      </c>
      <c r="C77" s="217" t="s">
        <v>112</v>
      </c>
      <c r="D77" s="218">
        <v>45498</v>
      </c>
      <c r="E77" s="217">
        <v>224.35</v>
      </c>
      <c r="F77" s="217">
        <v>222.71666666666667</v>
      </c>
      <c r="G77" s="219">
        <v>219.83333333333334</v>
      </c>
      <c r="H77" s="219">
        <v>215.31666666666666</v>
      </c>
      <c r="I77" s="219">
        <v>212.43333333333334</v>
      </c>
      <c r="J77" s="219">
        <v>227.23333333333335</v>
      </c>
      <c r="K77" s="219">
        <v>230.11666666666667</v>
      </c>
      <c r="L77" s="219">
        <v>234.63333333333335</v>
      </c>
      <c r="M77" s="220">
        <v>225.6</v>
      </c>
      <c r="N77" s="220">
        <v>218.2</v>
      </c>
      <c r="O77" s="220">
        <v>129303225</v>
      </c>
      <c r="P77" s="221">
        <v>0.01246641590542719</v>
      </c>
    </row>
    <row r="78" spans="1:16" ht="12.75" customHeight="1">
      <c r="A78" s="213">
        <v>68</v>
      </c>
      <c r="B78" s="225" t="s">
        <v>42</v>
      </c>
      <c r="C78" s="217" t="s">
        <v>113</v>
      </c>
      <c r="D78" s="218">
        <v>45498</v>
      </c>
      <c r="E78" s="217">
        <v>1271.7</v>
      </c>
      <c r="F78" s="217">
        <v>1260.4166666666667</v>
      </c>
      <c r="G78" s="219">
        <v>1243.8333333333335</v>
      </c>
      <c r="H78" s="219">
        <v>1215.9666666666667</v>
      </c>
      <c r="I78" s="219">
        <v>1199.3833333333334</v>
      </c>
      <c r="J78" s="219">
        <v>1288.2833333333335</v>
      </c>
      <c r="K78" s="219">
        <v>1304.866666666667</v>
      </c>
      <c r="L78" s="219">
        <v>1332.7333333333336</v>
      </c>
      <c r="M78" s="220">
        <v>1277</v>
      </c>
      <c r="N78" s="220">
        <v>1232.55</v>
      </c>
      <c r="O78" s="220">
        <v>8277325</v>
      </c>
      <c r="P78" s="221">
        <v>-0.013479650911604597</v>
      </c>
    </row>
    <row r="79" spans="1:16" ht="12.75" customHeight="1">
      <c r="A79" s="213">
        <v>69</v>
      </c>
      <c r="B79" s="225" t="s">
        <v>114</v>
      </c>
      <c r="C79" s="217" t="s">
        <v>115</v>
      </c>
      <c r="D79" s="218">
        <v>45498</v>
      </c>
      <c r="E79" s="217">
        <v>98.1</v>
      </c>
      <c r="F79" s="217">
        <v>97.53333333333335</v>
      </c>
      <c r="G79" s="219">
        <v>96.4666666666667</v>
      </c>
      <c r="H79" s="219">
        <v>94.83333333333336</v>
      </c>
      <c r="I79" s="219">
        <v>93.76666666666671</v>
      </c>
      <c r="J79" s="219">
        <v>99.16666666666669</v>
      </c>
      <c r="K79" s="219">
        <v>100.23333333333332</v>
      </c>
      <c r="L79" s="219">
        <v>101.86666666666667</v>
      </c>
      <c r="M79" s="220">
        <v>98.6</v>
      </c>
      <c r="N79" s="220">
        <v>95.9</v>
      </c>
      <c r="O79" s="220">
        <v>220916250</v>
      </c>
      <c r="P79" s="221">
        <v>0.007697439318520039</v>
      </c>
    </row>
    <row r="80" spans="1:16" ht="12.75" customHeight="1">
      <c r="A80" s="213">
        <v>70</v>
      </c>
      <c r="B80" s="225" t="s">
        <v>842</v>
      </c>
      <c r="C80" s="223" t="s">
        <v>116</v>
      </c>
      <c r="D80" s="218">
        <v>45498</v>
      </c>
      <c r="E80" s="217">
        <v>729.35</v>
      </c>
      <c r="F80" s="217">
        <v>727.5166666666668</v>
      </c>
      <c r="G80" s="219">
        <v>720.5833333333335</v>
      </c>
      <c r="H80" s="219">
        <v>711.8166666666667</v>
      </c>
      <c r="I80" s="219">
        <v>704.8833333333334</v>
      </c>
      <c r="J80" s="219">
        <v>736.2833333333335</v>
      </c>
      <c r="K80" s="219">
        <v>743.2166666666667</v>
      </c>
      <c r="L80" s="219">
        <v>751.9833333333336</v>
      </c>
      <c r="M80" s="220">
        <v>734.45</v>
      </c>
      <c r="N80" s="220">
        <v>718.75</v>
      </c>
      <c r="O80" s="220">
        <v>5866900</v>
      </c>
      <c r="P80" s="221">
        <v>0.05914104670265196</v>
      </c>
    </row>
    <row r="81" spans="1:16" ht="12.75" customHeight="1">
      <c r="A81" s="213">
        <v>71</v>
      </c>
      <c r="B81" s="225" t="s">
        <v>57</v>
      </c>
      <c r="C81" s="217" t="s">
        <v>117</v>
      </c>
      <c r="D81" s="218">
        <v>45498</v>
      </c>
      <c r="E81" s="217">
        <v>1403.7</v>
      </c>
      <c r="F81" s="217">
        <v>1396.1499999999999</v>
      </c>
      <c r="G81" s="219">
        <v>1385.2999999999997</v>
      </c>
      <c r="H81" s="219">
        <v>1366.8999999999999</v>
      </c>
      <c r="I81" s="219">
        <v>1356.0499999999997</v>
      </c>
      <c r="J81" s="219">
        <v>1414.5499999999997</v>
      </c>
      <c r="K81" s="219">
        <v>1425.3999999999996</v>
      </c>
      <c r="L81" s="219">
        <v>1443.7999999999997</v>
      </c>
      <c r="M81" s="220">
        <v>1407</v>
      </c>
      <c r="N81" s="220">
        <v>1377.75</v>
      </c>
      <c r="O81" s="220">
        <v>5723000</v>
      </c>
      <c r="P81" s="221">
        <v>-0.015567214242710932</v>
      </c>
    </row>
    <row r="82" spans="1:16" ht="12.75" customHeight="1">
      <c r="A82" s="213">
        <v>72</v>
      </c>
      <c r="B82" s="225" t="s">
        <v>105</v>
      </c>
      <c r="C82" s="217" t="s">
        <v>118</v>
      </c>
      <c r="D82" s="218">
        <v>45498</v>
      </c>
      <c r="E82" s="217">
        <v>3181.45</v>
      </c>
      <c r="F82" s="217">
        <v>3219.783333333333</v>
      </c>
      <c r="G82" s="219">
        <v>3134.366666666666</v>
      </c>
      <c r="H82" s="219">
        <v>3087.283333333333</v>
      </c>
      <c r="I82" s="219">
        <v>3001.866666666666</v>
      </c>
      <c r="J82" s="219">
        <v>3266.866666666666</v>
      </c>
      <c r="K82" s="219">
        <v>3352.283333333333</v>
      </c>
      <c r="L82" s="219">
        <v>3399.366666666666</v>
      </c>
      <c r="M82" s="220">
        <v>3305.2</v>
      </c>
      <c r="N82" s="220">
        <v>3172.7</v>
      </c>
      <c r="O82" s="220">
        <v>3403800</v>
      </c>
      <c r="P82" s="221">
        <v>0.04381425515766232</v>
      </c>
    </row>
    <row r="83" spans="1:16" ht="12.75" customHeight="1">
      <c r="A83" s="213">
        <v>73</v>
      </c>
      <c r="B83" s="225" t="s">
        <v>42</v>
      </c>
      <c r="C83" s="217" t="s">
        <v>119</v>
      </c>
      <c r="D83" s="218">
        <v>45498</v>
      </c>
      <c r="E83" s="217">
        <v>497.95</v>
      </c>
      <c r="F83" s="217">
        <v>497.90000000000003</v>
      </c>
      <c r="G83" s="219">
        <v>494.30000000000007</v>
      </c>
      <c r="H83" s="219">
        <v>490.65000000000003</v>
      </c>
      <c r="I83" s="219">
        <v>487.05000000000007</v>
      </c>
      <c r="J83" s="219">
        <v>501.55000000000007</v>
      </c>
      <c r="K83" s="219">
        <v>505.1500000000001</v>
      </c>
      <c r="L83" s="219">
        <v>508.80000000000007</v>
      </c>
      <c r="M83" s="220">
        <v>501.5</v>
      </c>
      <c r="N83" s="220">
        <v>494.25</v>
      </c>
      <c r="O83" s="220">
        <v>9850000</v>
      </c>
      <c r="P83" s="221">
        <v>0.017141676992978108</v>
      </c>
    </row>
    <row r="84" spans="1:16" ht="12.75" customHeight="1">
      <c r="A84" s="213">
        <v>74</v>
      </c>
      <c r="B84" s="225" t="s">
        <v>47</v>
      </c>
      <c r="C84" s="217" t="s">
        <v>120</v>
      </c>
      <c r="D84" s="218">
        <v>45498</v>
      </c>
      <c r="E84" s="217">
        <v>2736.3</v>
      </c>
      <c r="F84" s="217">
        <v>2720.3</v>
      </c>
      <c r="G84" s="219">
        <v>2690.8</v>
      </c>
      <c r="H84" s="219">
        <v>2645.3</v>
      </c>
      <c r="I84" s="219">
        <v>2615.8</v>
      </c>
      <c r="J84" s="219">
        <v>2765.8</v>
      </c>
      <c r="K84" s="219">
        <v>2795.3</v>
      </c>
      <c r="L84" s="219">
        <v>2840.8</v>
      </c>
      <c r="M84" s="220">
        <v>2749.8</v>
      </c>
      <c r="N84" s="220">
        <v>2674.8</v>
      </c>
      <c r="O84" s="220">
        <v>7909500</v>
      </c>
      <c r="P84" s="221">
        <v>-0.022130184830314644</v>
      </c>
    </row>
    <row r="85" spans="1:16" ht="12.75" customHeight="1">
      <c r="A85" s="213">
        <v>75</v>
      </c>
      <c r="B85" s="225" t="s">
        <v>82</v>
      </c>
      <c r="C85" s="217" t="s">
        <v>121</v>
      </c>
      <c r="D85" s="218">
        <v>45498</v>
      </c>
      <c r="E85" s="217">
        <v>637.45</v>
      </c>
      <c r="F85" s="217">
        <v>630.9499999999999</v>
      </c>
      <c r="G85" s="219">
        <v>621.0999999999999</v>
      </c>
      <c r="H85" s="219">
        <v>604.75</v>
      </c>
      <c r="I85" s="219">
        <v>594.9</v>
      </c>
      <c r="J85" s="219">
        <v>647.2999999999998</v>
      </c>
      <c r="K85" s="219">
        <v>657.15</v>
      </c>
      <c r="L85" s="219">
        <v>673.4999999999998</v>
      </c>
      <c r="M85" s="220">
        <v>640.8</v>
      </c>
      <c r="N85" s="220">
        <v>614.6</v>
      </c>
      <c r="O85" s="220">
        <v>8453750</v>
      </c>
      <c r="P85" s="221">
        <v>-0.01140184183598889</v>
      </c>
    </row>
    <row r="86" spans="1:16" ht="12.75" customHeight="1">
      <c r="A86" s="213">
        <v>76</v>
      </c>
      <c r="B86" s="225" t="s">
        <v>40</v>
      </c>
      <c r="C86" s="224" t="s">
        <v>122</v>
      </c>
      <c r="D86" s="218">
        <v>45498</v>
      </c>
      <c r="E86" s="217">
        <v>5429.95</v>
      </c>
      <c r="F86" s="217">
        <v>5387.7</v>
      </c>
      <c r="G86" s="219">
        <v>5328.349999999999</v>
      </c>
      <c r="H86" s="219">
        <v>5226.75</v>
      </c>
      <c r="I86" s="219">
        <v>5167.4</v>
      </c>
      <c r="J86" s="219">
        <v>5489.299999999999</v>
      </c>
      <c r="K86" s="219">
        <v>5548.65</v>
      </c>
      <c r="L86" s="219">
        <v>5650.249999999999</v>
      </c>
      <c r="M86" s="220">
        <v>5447.05</v>
      </c>
      <c r="N86" s="220">
        <v>5286.1</v>
      </c>
      <c r="O86" s="220">
        <v>13208700</v>
      </c>
      <c r="P86" s="221">
        <v>0.03497802120307468</v>
      </c>
    </row>
    <row r="87" spans="1:16" ht="12.75" customHeight="1">
      <c r="A87" s="213">
        <v>77</v>
      </c>
      <c r="B87" s="225" t="s">
        <v>40</v>
      </c>
      <c r="C87" s="217" t="s">
        <v>123</v>
      </c>
      <c r="D87" s="218">
        <v>45498</v>
      </c>
      <c r="E87" s="217">
        <v>1833.05</v>
      </c>
      <c r="F87" s="217">
        <v>1847.8500000000001</v>
      </c>
      <c r="G87" s="219">
        <v>1813.9500000000003</v>
      </c>
      <c r="H87" s="219">
        <v>1794.8500000000001</v>
      </c>
      <c r="I87" s="219">
        <v>1760.9500000000003</v>
      </c>
      <c r="J87" s="219">
        <v>1866.9500000000003</v>
      </c>
      <c r="K87" s="219">
        <v>1900.8500000000004</v>
      </c>
      <c r="L87" s="219">
        <v>1919.9500000000003</v>
      </c>
      <c r="M87" s="220">
        <v>1881.75</v>
      </c>
      <c r="N87" s="220">
        <v>1828.75</v>
      </c>
      <c r="O87" s="220">
        <v>7532500</v>
      </c>
      <c r="P87" s="221">
        <v>0.001795451522808884</v>
      </c>
    </row>
    <row r="88" spans="1:16" ht="12.75" customHeight="1">
      <c r="A88" s="213">
        <v>78</v>
      </c>
      <c r="B88" s="225" t="s">
        <v>85</v>
      </c>
      <c r="C88" s="217" t="s">
        <v>124</v>
      </c>
      <c r="D88" s="218">
        <v>45498</v>
      </c>
      <c r="E88" s="217">
        <v>1463.7</v>
      </c>
      <c r="F88" s="217">
        <v>1461.8833333333332</v>
      </c>
      <c r="G88" s="219">
        <v>1448.1666666666665</v>
      </c>
      <c r="H88" s="219">
        <v>1432.6333333333332</v>
      </c>
      <c r="I88" s="219">
        <v>1418.9166666666665</v>
      </c>
      <c r="J88" s="219">
        <v>1477.4166666666665</v>
      </c>
      <c r="K88" s="219">
        <v>1491.1333333333332</v>
      </c>
      <c r="L88" s="219">
        <v>1506.6666666666665</v>
      </c>
      <c r="M88" s="220">
        <v>1475.6</v>
      </c>
      <c r="N88" s="220">
        <v>1446.35</v>
      </c>
      <c r="O88" s="220">
        <v>19690650</v>
      </c>
      <c r="P88" s="221">
        <v>0.021460863881475025</v>
      </c>
    </row>
    <row r="89" spans="1:16" ht="12.75" customHeight="1">
      <c r="A89" s="213">
        <v>79</v>
      </c>
      <c r="B89" s="225" t="s">
        <v>66</v>
      </c>
      <c r="C89" s="217" t="s">
        <v>125</v>
      </c>
      <c r="D89" s="218">
        <v>45498</v>
      </c>
      <c r="E89" s="217">
        <v>4126.95</v>
      </c>
      <c r="F89" s="217">
        <v>4090.1166666666663</v>
      </c>
      <c r="G89" s="219">
        <v>4040.333333333333</v>
      </c>
      <c r="H89" s="219">
        <v>3953.7166666666667</v>
      </c>
      <c r="I89" s="219">
        <v>3903.9333333333334</v>
      </c>
      <c r="J89" s="219">
        <v>4176.733333333333</v>
      </c>
      <c r="K89" s="219">
        <v>4226.516666666666</v>
      </c>
      <c r="L89" s="219">
        <v>4313.133333333332</v>
      </c>
      <c r="M89" s="220">
        <v>4139.9</v>
      </c>
      <c r="N89" s="220">
        <v>4003.5</v>
      </c>
      <c r="O89" s="220">
        <v>2552550</v>
      </c>
      <c r="P89" s="221">
        <v>-0.015105915036462553</v>
      </c>
    </row>
    <row r="90" spans="1:16" ht="12.75" customHeight="1">
      <c r="A90" s="213">
        <v>80</v>
      </c>
      <c r="B90" s="225" t="s">
        <v>61</v>
      </c>
      <c r="C90" s="217" t="s">
        <v>126</v>
      </c>
      <c r="D90" s="218">
        <v>45498</v>
      </c>
      <c r="E90" s="217">
        <v>1713.7</v>
      </c>
      <c r="F90" s="217">
        <v>1706.3499999999997</v>
      </c>
      <c r="G90" s="219">
        <v>1696.6999999999994</v>
      </c>
      <c r="H90" s="219">
        <v>1679.6999999999996</v>
      </c>
      <c r="I90" s="219">
        <v>1670.0499999999993</v>
      </c>
      <c r="J90" s="219">
        <v>1723.3499999999995</v>
      </c>
      <c r="K90" s="219">
        <v>1732.9999999999995</v>
      </c>
      <c r="L90" s="219">
        <v>1749.9999999999995</v>
      </c>
      <c r="M90" s="220">
        <v>1716</v>
      </c>
      <c r="N90" s="220">
        <v>1689.35</v>
      </c>
      <c r="O90" s="220">
        <v>138450950</v>
      </c>
      <c r="P90" s="221">
        <v>0.008784268465197545</v>
      </c>
    </row>
    <row r="91" spans="1:16" ht="12.75" customHeight="1">
      <c r="A91" s="213">
        <v>81</v>
      </c>
      <c r="B91" s="225" t="s">
        <v>66</v>
      </c>
      <c r="C91" s="217" t="s">
        <v>127</v>
      </c>
      <c r="D91" s="218">
        <v>45498</v>
      </c>
      <c r="E91" s="217">
        <v>603.2</v>
      </c>
      <c r="F91" s="217">
        <v>600.6333333333333</v>
      </c>
      <c r="G91" s="219">
        <v>595.5666666666666</v>
      </c>
      <c r="H91" s="219">
        <v>587.9333333333333</v>
      </c>
      <c r="I91" s="219">
        <v>582.8666666666666</v>
      </c>
      <c r="J91" s="219">
        <v>608.2666666666667</v>
      </c>
      <c r="K91" s="219">
        <v>613.3333333333335</v>
      </c>
      <c r="L91" s="219">
        <v>620.9666666666667</v>
      </c>
      <c r="M91" s="220">
        <v>605.7</v>
      </c>
      <c r="N91" s="220">
        <v>593</v>
      </c>
      <c r="O91" s="220">
        <v>35602600</v>
      </c>
      <c r="P91" s="221">
        <v>0.003410218253968254</v>
      </c>
    </row>
    <row r="92" spans="1:16" ht="12.75" customHeight="1">
      <c r="A92" s="213">
        <v>82</v>
      </c>
      <c r="B92" s="225" t="s">
        <v>54</v>
      </c>
      <c r="C92" s="217" t="s">
        <v>128</v>
      </c>
      <c r="D92" s="218">
        <v>45498</v>
      </c>
      <c r="E92" s="217">
        <v>5641.7</v>
      </c>
      <c r="F92" s="217">
        <v>5676.983333333333</v>
      </c>
      <c r="G92" s="219">
        <v>5587.316666666666</v>
      </c>
      <c r="H92" s="219">
        <v>5532.933333333333</v>
      </c>
      <c r="I92" s="219">
        <v>5443.266666666666</v>
      </c>
      <c r="J92" s="219">
        <v>5731.366666666665</v>
      </c>
      <c r="K92" s="219">
        <v>5821.033333333331</v>
      </c>
      <c r="L92" s="219">
        <v>5875.416666666664</v>
      </c>
      <c r="M92" s="220">
        <v>5766.65</v>
      </c>
      <c r="N92" s="220">
        <v>5622.6</v>
      </c>
      <c r="O92" s="220">
        <v>4290450</v>
      </c>
      <c r="P92" s="221">
        <v>0.10950349107835532</v>
      </c>
    </row>
    <row r="93" spans="1:16" ht="12.75" customHeight="1">
      <c r="A93" s="213">
        <v>83</v>
      </c>
      <c r="B93" s="225" t="s">
        <v>129</v>
      </c>
      <c r="C93" s="217" t="s">
        <v>130</v>
      </c>
      <c r="D93" s="218">
        <v>45498</v>
      </c>
      <c r="E93" s="217">
        <v>695.1</v>
      </c>
      <c r="F93" s="217">
        <v>697.4166666666666</v>
      </c>
      <c r="G93" s="219">
        <v>690.1333333333332</v>
      </c>
      <c r="H93" s="219">
        <v>685.1666666666666</v>
      </c>
      <c r="I93" s="219">
        <v>677.8833333333332</v>
      </c>
      <c r="J93" s="219">
        <v>702.3833333333332</v>
      </c>
      <c r="K93" s="219">
        <v>709.6666666666667</v>
      </c>
      <c r="L93" s="219">
        <v>714.6333333333332</v>
      </c>
      <c r="M93" s="220">
        <v>704.7</v>
      </c>
      <c r="N93" s="220">
        <v>692.45</v>
      </c>
      <c r="O93" s="220">
        <v>40219200</v>
      </c>
      <c r="P93" s="221">
        <v>0.011834319526627219</v>
      </c>
    </row>
    <row r="94" spans="1:16" ht="12.75" customHeight="1">
      <c r="A94" s="213">
        <v>84</v>
      </c>
      <c r="B94" s="225" t="s">
        <v>129</v>
      </c>
      <c r="C94" s="223" t="s">
        <v>131</v>
      </c>
      <c r="D94" s="218">
        <v>45498</v>
      </c>
      <c r="E94" s="217">
        <v>324.5</v>
      </c>
      <c r="F94" s="217">
        <v>324.56666666666666</v>
      </c>
      <c r="G94" s="219">
        <v>321.23333333333335</v>
      </c>
      <c r="H94" s="219">
        <v>317.9666666666667</v>
      </c>
      <c r="I94" s="219">
        <v>314.6333333333334</v>
      </c>
      <c r="J94" s="219">
        <v>327.8333333333333</v>
      </c>
      <c r="K94" s="219">
        <v>331.1666666666667</v>
      </c>
      <c r="L94" s="219">
        <v>334.4333333333333</v>
      </c>
      <c r="M94" s="220">
        <v>327.9</v>
      </c>
      <c r="N94" s="220">
        <v>321.3</v>
      </c>
      <c r="O94" s="220">
        <v>38273950</v>
      </c>
      <c r="P94" s="221">
        <v>0.055852035967541486</v>
      </c>
    </row>
    <row r="95" spans="1:16" ht="12.75" customHeight="1">
      <c r="A95" s="213">
        <v>85</v>
      </c>
      <c r="B95" s="225" t="s">
        <v>82</v>
      </c>
      <c r="C95" s="217" t="s">
        <v>132</v>
      </c>
      <c r="D95" s="218">
        <v>45498</v>
      </c>
      <c r="E95" s="217">
        <v>333.65</v>
      </c>
      <c r="F95" s="217">
        <v>333.90000000000003</v>
      </c>
      <c r="G95" s="219">
        <v>331.45000000000005</v>
      </c>
      <c r="H95" s="219">
        <v>329.25</v>
      </c>
      <c r="I95" s="219">
        <v>326.8</v>
      </c>
      <c r="J95" s="219">
        <v>336.1000000000001</v>
      </c>
      <c r="K95" s="219">
        <v>338.55</v>
      </c>
      <c r="L95" s="219">
        <v>340.7500000000001</v>
      </c>
      <c r="M95" s="220">
        <v>336.35</v>
      </c>
      <c r="N95" s="220">
        <v>331.7</v>
      </c>
      <c r="O95" s="220">
        <v>48618225</v>
      </c>
      <c r="P95" s="221">
        <v>0.01862537123462028</v>
      </c>
    </row>
    <row r="96" spans="1:16" ht="12.75" customHeight="1">
      <c r="A96" s="213">
        <v>86</v>
      </c>
      <c r="B96" s="225" t="s">
        <v>57</v>
      </c>
      <c r="C96" s="217" t="s">
        <v>133</v>
      </c>
      <c r="D96" s="218">
        <v>45498</v>
      </c>
      <c r="E96" s="217">
        <v>2515.15</v>
      </c>
      <c r="F96" s="217">
        <v>2505.7000000000003</v>
      </c>
      <c r="G96" s="219">
        <v>2479.5000000000005</v>
      </c>
      <c r="H96" s="219">
        <v>2443.8500000000004</v>
      </c>
      <c r="I96" s="219">
        <v>2417.6500000000005</v>
      </c>
      <c r="J96" s="219">
        <v>2541.3500000000004</v>
      </c>
      <c r="K96" s="219">
        <v>2567.55</v>
      </c>
      <c r="L96" s="219">
        <v>2603.2000000000003</v>
      </c>
      <c r="M96" s="220">
        <v>2531.9</v>
      </c>
      <c r="N96" s="220">
        <v>2470.05</v>
      </c>
      <c r="O96" s="220">
        <v>17463600</v>
      </c>
      <c r="P96" s="221">
        <v>-0.03999208404109702</v>
      </c>
    </row>
    <row r="97" spans="1:16" ht="12.75" customHeight="1">
      <c r="A97" s="213">
        <v>87</v>
      </c>
      <c r="B97" s="225" t="s">
        <v>61</v>
      </c>
      <c r="C97" s="217" t="s">
        <v>135</v>
      </c>
      <c r="D97" s="218">
        <v>45498</v>
      </c>
      <c r="E97" s="217">
        <v>1214.1</v>
      </c>
      <c r="F97" s="217">
        <v>1209.4166666666667</v>
      </c>
      <c r="G97" s="219">
        <v>1201.9833333333336</v>
      </c>
      <c r="H97" s="219">
        <v>1189.8666666666668</v>
      </c>
      <c r="I97" s="219">
        <v>1182.4333333333336</v>
      </c>
      <c r="J97" s="219">
        <v>1221.5333333333335</v>
      </c>
      <c r="K97" s="219">
        <v>1228.9666666666665</v>
      </c>
      <c r="L97" s="219">
        <v>1241.0833333333335</v>
      </c>
      <c r="M97" s="220">
        <v>1216.85</v>
      </c>
      <c r="N97" s="220">
        <v>1197.3</v>
      </c>
      <c r="O97" s="220">
        <v>82699400</v>
      </c>
      <c r="P97" s="221">
        <v>0.0032950048405998946</v>
      </c>
    </row>
    <row r="98" spans="1:16" ht="12.75" customHeight="1">
      <c r="A98" s="213">
        <v>88</v>
      </c>
      <c r="B98" s="225" t="s">
        <v>66</v>
      </c>
      <c r="C98" s="217" t="s">
        <v>136</v>
      </c>
      <c r="D98" s="218">
        <v>45498</v>
      </c>
      <c r="E98" s="217">
        <v>1814.85</v>
      </c>
      <c r="F98" s="217">
        <v>1815.7666666666664</v>
      </c>
      <c r="G98" s="219">
        <v>1791.433333333333</v>
      </c>
      <c r="H98" s="219">
        <v>1768.0166666666664</v>
      </c>
      <c r="I98" s="219">
        <v>1743.683333333333</v>
      </c>
      <c r="J98" s="219">
        <v>1839.183333333333</v>
      </c>
      <c r="K98" s="219">
        <v>1863.5166666666664</v>
      </c>
      <c r="L98" s="219">
        <v>1886.933333333333</v>
      </c>
      <c r="M98" s="220">
        <v>1840.1</v>
      </c>
      <c r="N98" s="220">
        <v>1792.35</v>
      </c>
      <c r="O98" s="220">
        <v>4203500</v>
      </c>
      <c r="P98" s="221">
        <v>-0.004617570447549135</v>
      </c>
    </row>
    <row r="99" spans="1:16" ht="12.75" customHeight="1">
      <c r="A99" s="213">
        <v>89</v>
      </c>
      <c r="B99" s="225" t="s">
        <v>66</v>
      </c>
      <c r="C99" s="217" t="s">
        <v>137</v>
      </c>
      <c r="D99" s="218">
        <v>45498</v>
      </c>
      <c r="E99" s="217">
        <v>620.95</v>
      </c>
      <c r="F99" s="217">
        <v>618.45</v>
      </c>
      <c r="G99" s="219">
        <v>607.45</v>
      </c>
      <c r="H99" s="219">
        <v>593.95</v>
      </c>
      <c r="I99" s="219">
        <v>582.95</v>
      </c>
      <c r="J99" s="219">
        <v>631.95</v>
      </c>
      <c r="K99" s="219">
        <v>642.95</v>
      </c>
      <c r="L99" s="219">
        <v>656.45</v>
      </c>
      <c r="M99" s="220">
        <v>629.45</v>
      </c>
      <c r="N99" s="220">
        <v>604.95</v>
      </c>
      <c r="O99" s="220">
        <v>12546000</v>
      </c>
      <c r="P99" s="221">
        <v>0.0072254335260115606</v>
      </c>
    </row>
    <row r="100" spans="1:16" ht="12.75" customHeight="1">
      <c r="A100" s="213">
        <v>90</v>
      </c>
      <c r="B100" s="225" t="s">
        <v>77</v>
      </c>
      <c r="C100" s="217" t="s">
        <v>138</v>
      </c>
      <c r="D100" s="218">
        <v>45498</v>
      </c>
      <c r="E100" s="217">
        <v>17.8</v>
      </c>
      <c r="F100" s="217">
        <v>17.8</v>
      </c>
      <c r="G100" s="219">
        <v>17.450000000000003</v>
      </c>
      <c r="H100" s="219">
        <v>17.1</v>
      </c>
      <c r="I100" s="219">
        <v>16.750000000000004</v>
      </c>
      <c r="J100" s="219">
        <v>18.150000000000002</v>
      </c>
      <c r="K100" s="219">
        <v>18.500000000000004</v>
      </c>
      <c r="L100" s="219">
        <v>18.85</v>
      </c>
      <c r="M100" s="220">
        <v>18.15</v>
      </c>
      <c r="N100" s="220">
        <v>17.45</v>
      </c>
      <c r="O100" s="220">
        <v>3903960000</v>
      </c>
      <c r="P100" s="221">
        <v>-0.011325303645775298</v>
      </c>
    </row>
    <row r="101" spans="1:16" ht="12.75" customHeight="1">
      <c r="A101" s="213">
        <v>91</v>
      </c>
      <c r="B101" s="225" t="s">
        <v>66</v>
      </c>
      <c r="C101" s="217" t="s">
        <v>139</v>
      </c>
      <c r="D101" s="218">
        <v>45498</v>
      </c>
      <c r="E101" s="217">
        <v>121.05</v>
      </c>
      <c r="F101" s="217">
        <v>121.61666666666667</v>
      </c>
      <c r="G101" s="219">
        <v>120.23333333333335</v>
      </c>
      <c r="H101" s="219">
        <v>119.41666666666667</v>
      </c>
      <c r="I101" s="219">
        <v>118.03333333333335</v>
      </c>
      <c r="J101" s="219">
        <v>122.43333333333335</v>
      </c>
      <c r="K101" s="219">
        <v>123.81666666666668</v>
      </c>
      <c r="L101" s="219">
        <v>124.63333333333335</v>
      </c>
      <c r="M101" s="220">
        <v>123</v>
      </c>
      <c r="N101" s="220">
        <v>120.8</v>
      </c>
      <c r="O101" s="220">
        <v>108390000</v>
      </c>
      <c r="P101" s="221">
        <v>0.0716828158987542</v>
      </c>
    </row>
    <row r="102" spans="1:16" ht="12.75" customHeight="1">
      <c r="A102" s="213">
        <v>92</v>
      </c>
      <c r="B102" s="225" t="s">
        <v>61</v>
      </c>
      <c r="C102" s="223" t="s">
        <v>140</v>
      </c>
      <c r="D102" s="218">
        <v>45498</v>
      </c>
      <c r="E102" s="217">
        <v>81.7</v>
      </c>
      <c r="F102" s="217">
        <v>81.95</v>
      </c>
      <c r="G102" s="219">
        <v>81.25</v>
      </c>
      <c r="H102" s="219">
        <v>80.8</v>
      </c>
      <c r="I102" s="219">
        <v>80.1</v>
      </c>
      <c r="J102" s="219">
        <v>82.4</v>
      </c>
      <c r="K102" s="219">
        <v>83.10000000000002</v>
      </c>
      <c r="L102" s="219">
        <v>83.55000000000001</v>
      </c>
      <c r="M102" s="220">
        <v>82.65</v>
      </c>
      <c r="N102" s="220">
        <v>81.5</v>
      </c>
      <c r="O102" s="220">
        <v>383527500</v>
      </c>
      <c r="P102" s="221">
        <v>0.04877048339793679</v>
      </c>
    </row>
    <row r="103" spans="1:16" ht="12.75" customHeight="1">
      <c r="A103" s="213">
        <v>93</v>
      </c>
      <c r="B103" s="225" t="s">
        <v>186</v>
      </c>
      <c r="C103" s="217" t="s">
        <v>141</v>
      </c>
      <c r="D103" s="218">
        <v>45498</v>
      </c>
      <c r="E103" s="217">
        <v>190.6</v>
      </c>
      <c r="F103" s="217">
        <v>187.86666666666667</v>
      </c>
      <c r="G103" s="219">
        <v>184.48333333333335</v>
      </c>
      <c r="H103" s="219">
        <v>178.36666666666667</v>
      </c>
      <c r="I103" s="219">
        <v>174.98333333333335</v>
      </c>
      <c r="J103" s="219">
        <v>193.98333333333335</v>
      </c>
      <c r="K103" s="219">
        <v>197.36666666666667</v>
      </c>
      <c r="L103" s="219">
        <v>203.48333333333335</v>
      </c>
      <c r="M103" s="220">
        <v>191.25</v>
      </c>
      <c r="N103" s="220">
        <v>181.75</v>
      </c>
      <c r="O103" s="220">
        <v>77156250</v>
      </c>
      <c r="P103" s="221">
        <v>0.03402351995175395</v>
      </c>
    </row>
    <row r="104" spans="1:16" ht="12.75" customHeight="1">
      <c r="A104" s="213">
        <v>94</v>
      </c>
      <c r="B104" s="225" t="s">
        <v>82</v>
      </c>
      <c r="C104" s="224" t="s">
        <v>142</v>
      </c>
      <c r="D104" s="218">
        <v>45498</v>
      </c>
      <c r="E104" s="217">
        <v>527.4</v>
      </c>
      <c r="F104" s="217">
        <v>521.0500000000001</v>
      </c>
      <c r="G104" s="219">
        <v>510.85000000000014</v>
      </c>
      <c r="H104" s="219">
        <v>494.30000000000007</v>
      </c>
      <c r="I104" s="219">
        <v>484.10000000000014</v>
      </c>
      <c r="J104" s="219">
        <v>537.6000000000001</v>
      </c>
      <c r="K104" s="219">
        <v>547.8000000000002</v>
      </c>
      <c r="L104" s="219">
        <v>564.3500000000001</v>
      </c>
      <c r="M104" s="220">
        <v>531.25</v>
      </c>
      <c r="N104" s="220">
        <v>504.5</v>
      </c>
      <c r="O104" s="220">
        <v>14511750</v>
      </c>
      <c r="P104" s="221">
        <v>-0.00593387962701328</v>
      </c>
    </row>
    <row r="105" spans="1:16" ht="12.75" customHeight="1">
      <c r="A105" s="213">
        <v>95</v>
      </c>
      <c r="B105" s="225" t="s">
        <v>114</v>
      </c>
      <c r="C105" s="217" t="s">
        <v>143</v>
      </c>
      <c r="D105" s="218">
        <v>45498</v>
      </c>
      <c r="E105" s="217">
        <v>617</v>
      </c>
      <c r="F105" s="217">
        <v>618.5833333333334</v>
      </c>
      <c r="G105" s="219">
        <v>610.5666666666667</v>
      </c>
      <c r="H105" s="219">
        <v>604.1333333333333</v>
      </c>
      <c r="I105" s="219">
        <v>596.1166666666667</v>
      </c>
      <c r="J105" s="219">
        <v>625.0166666666668</v>
      </c>
      <c r="K105" s="219">
        <v>633.0333333333334</v>
      </c>
      <c r="L105" s="219">
        <v>639.4666666666668</v>
      </c>
      <c r="M105" s="220">
        <v>626.6</v>
      </c>
      <c r="N105" s="220">
        <v>612.15</v>
      </c>
      <c r="O105" s="220">
        <v>18391000</v>
      </c>
      <c r="P105" s="221">
        <v>0.03710596063835787</v>
      </c>
    </row>
    <row r="106" spans="1:16" ht="12.75" customHeight="1">
      <c r="A106" s="213">
        <v>96</v>
      </c>
      <c r="B106" s="225" t="s">
        <v>47</v>
      </c>
      <c r="C106" s="224" t="s">
        <v>144</v>
      </c>
      <c r="D106" s="218">
        <v>45498</v>
      </c>
      <c r="E106" s="217">
        <v>287.35</v>
      </c>
      <c r="F106" s="217">
        <v>291.26666666666665</v>
      </c>
      <c r="G106" s="219">
        <v>282.5833333333333</v>
      </c>
      <c r="H106" s="219">
        <v>277.81666666666666</v>
      </c>
      <c r="I106" s="219">
        <v>269.1333333333333</v>
      </c>
      <c r="J106" s="219">
        <v>296.0333333333333</v>
      </c>
      <c r="K106" s="219">
        <v>304.7166666666667</v>
      </c>
      <c r="L106" s="219">
        <v>309.4833333333333</v>
      </c>
      <c r="M106" s="220">
        <v>299.95</v>
      </c>
      <c r="N106" s="220">
        <v>286.5</v>
      </c>
      <c r="O106" s="220">
        <v>20389900</v>
      </c>
      <c r="P106" s="221">
        <v>-0.09985917296120855</v>
      </c>
    </row>
    <row r="107" spans="1:16" ht="12.75" customHeight="1">
      <c r="A107" s="213">
        <v>97</v>
      </c>
      <c r="B107" s="225" t="s">
        <v>57</v>
      </c>
      <c r="C107" s="222" t="s">
        <v>145</v>
      </c>
      <c r="D107" s="218">
        <v>45498</v>
      </c>
      <c r="E107" s="217">
        <v>2677.45</v>
      </c>
      <c r="F107" s="217">
        <v>2667.2000000000003</v>
      </c>
      <c r="G107" s="219">
        <v>2644.6500000000005</v>
      </c>
      <c r="H107" s="219">
        <v>2611.8500000000004</v>
      </c>
      <c r="I107" s="219">
        <v>2589.3000000000006</v>
      </c>
      <c r="J107" s="219">
        <v>2700.0000000000005</v>
      </c>
      <c r="K107" s="219">
        <v>2722.5500000000006</v>
      </c>
      <c r="L107" s="219">
        <v>2755.3500000000004</v>
      </c>
      <c r="M107" s="220">
        <v>2689.75</v>
      </c>
      <c r="N107" s="220">
        <v>2634.4</v>
      </c>
      <c r="O107" s="220">
        <v>1077300</v>
      </c>
      <c r="P107" s="221">
        <v>0.09381663113006397</v>
      </c>
    </row>
    <row r="108" spans="1:16" ht="12.75" customHeight="1">
      <c r="A108" s="213">
        <v>98</v>
      </c>
      <c r="B108" s="225" t="s">
        <v>114</v>
      </c>
      <c r="C108" s="224" t="s">
        <v>146</v>
      </c>
      <c r="D108" s="218">
        <v>45498</v>
      </c>
      <c r="E108" s="217">
        <v>4249.65</v>
      </c>
      <c r="F108" s="217">
        <v>4264.7</v>
      </c>
      <c r="G108" s="219">
        <v>4224.45</v>
      </c>
      <c r="H108" s="219">
        <v>4199.25</v>
      </c>
      <c r="I108" s="219">
        <v>4159</v>
      </c>
      <c r="J108" s="219">
        <v>4289.9</v>
      </c>
      <c r="K108" s="219">
        <v>4330.15</v>
      </c>
      <c r="L108" s="219">
        <v>4355.349999999999</v>
      </c>
      <c r="M108" s="220">
        <v>4304.95</v>
      </c>
      <c r="N108" s="220">
        <v>4239.5</v>
      </c>
      <c r="O108" s="220">
        <v>8772300</v>
      </c>
      <c r="P108" s="221">
        <v>0.023020676625966484</v>
      </c>
    </row>
    <row r="109" spans="1:16" ht="12.75" customHeight="1">
      <c r="A109" s="213">
        <v>99</v>
      </c>
      <c r="B109" s="225" t="s">
        <v>61</v>
      </c>
      <c r="C109" s="217" t="s">
        <v>147</v>
      </c>
      <c r="D109" s="218">
        <v>45498</v>
      </c>
      <c r="E109" s="217">
        <v>1463.55</v>
      </c>
      <c r="F109" s="217">
        <v>1465.8666666666666</v>
      </c>
      <c r="G109" s="219">
        <v>1458.3833333333332</v>
      </c>
      <c r="H109" s="219">
        <v>1453.2166666666667</v>
      </c>
      <c r="I109" s="219">
        <v>1445.7333333333333</v>
      </c>
      <c r="J109" s="219">
        <v>1471.033333333333</v>
      </c>
      <c r="K109" s="219">
        <v>1478.5166666666662</v>
      </c>
      <c r="L109" s="219">
        <v>1483.683333333333</v>
      </c>
      <c r="M109" s="220">
        <v>1473.35</v>
      </c>
      <c r="N109" s="220">
        <v>1460.7</v>
      </c>
      <c r="O109" s="220">
        <v>28116500</v>
      </c>
      <c r="P109" s="221">
        <v>0.04471816594210976</v>
      </c>
    </row>
    <row r="110" spans="1:16" ht="12.75" customHeight="1">
      <c r="A110" s="213">
        <v>100</v>
      </c>
      <c r="B110" s="225" t="s">
        <v>77</v>
      </c>
      <c r="C110" s="217" t="s">
        <v>148</v>
      </c>
      <c r="D110" s="218">
        <v>45498</v>
      </c>
      <c r="E110" s="217">
        <v>390.95</v>
      </c>
      <c r="F110" s="217">
        <v>385.93333333333334</v>
      </c>
      <c r="G110" s="219">
        <v>379.51666666666665</v>
      </c>
      <c r="H110" s="219">
        <v>368.0833333333333</v>
      </c>
      <c r="I110" s="219">
        <v>361.66666666666663</v>
      </c>
      <c r="J110" s="219">
        <v>397.3666666666667</v>
      </c>
      <c r="K110" s="219">
        <v>403.7833333333333</v>
      </c>
      <c r="L110" s="219">
        <v>415.2166666666667</v>
      </c>
      <c r="M110" s="220">
        <v>392.35</v>
      </c>
      <c r="N110" s="220">
        <v>374.5</v>
      </c>
      <c r="O110" s="220">
        <v>98365400</v>
      </c>
      <c r="P110" s="221">
        <v>-0.099368054042275</v>
      </c>
    </row>
    <row r="111" spans="1:16" ht="12.75" customHeight="1">
      <c r="A111" s="213">
        <v>101</v>
      </c>
      <c r="B111" s="225" t="s">
        <v>85</v>
      </c>
      <c r="C111" s="217" t="s">
        <v>149</v>
      </c>
      <c r="D111" s="218">
        <v>45498</v>
      </c>
      <c r="E111" s="217">
        <v>1592.35</v>
      </c>
      <c r="F111" s="217">
        <v>1587.5</v>
      </c>
      <c r="G111" s="219">
        <v>1571</v>
      </c>
      <c r="H111" s="219">
        <v>1549.65</v>
      </c>
      <c r="I111" s="219">
        <v>1533.15</v>
      </c>
      <c r="J111" s="219">
        <v>1608.85</v>
      </c>
      <c r="K111" s="219">
        <v>1625.35</v>
      </c>
      <c r="L111" s="219">
        <v>1646.6999999999998</v>
      </c>
      <c r="M111" s="220">
        <v>1604</v>
      </c>
      <c r="N111" s="220">
        <v>1566.15</v>
      </c>
      <c r="O111" s="220">
        <v>49580400</v>
      </c>
      <c r="P111" s="221">
        <v>0.0021263178319642973</v>
      </c>
    </row>
    <row r="112" spans="1:16" ht="12.75" customHeight="1">
      <c r="A112" s="213">
        <v>102</v>
      </c>
      <c r="B112" s="225" t="s">
        <v>82</v>
      </c>
      <c r="C112" s="217" t="s">
        <v>151</v>
      </c>
      <c r="D112" s="218">
        <v>45498</v>
      </c>
      <c r="E112" s="217">
        <v>168.35</v>
      </c>
      <c r="F112" s="217">
        <v>167.51666666666665</v>
      </c>
      <c r="G112" s="219">
        <v>166.33333333333331</v>
      </c>
      <c r="H112" s="219">
        <v>164.31666666666666</v>
      </c>
      <c r="I112" s="219">
        <v>163.13333333333333</v>
      </c>
      <c r="J112" s="219">
        <v>169.5333333333333</v>
      </c>
      <c r="K112" s="219">
        <v>170.71666666666664</v>
      </c>
      <c r="L112" s="219">
        <v>172.7333333333333</v>
      </c>
      <c r="M112" s="220">
        <v>168.7</v>
      </c>
      <c r="N112" s="220">
        <v>165.5</v>
      </c>
      <c r="O112" s="220">
        <v>147897750</v>
      </c>
      <c r="P112" s="221">
        <v>-0.0005929634998023455</v>
      </c>
    </row>
    <row r="113" spans="1:16" ht="12.75" customHeight="1">
      <c r="A113" s="213">
        <v>103</v>
      </c>
      <c r="B113" s="225" t="s">
        <v>42</v>
      </c>
      <c r="C113" s="217" t="s">
        <v>152</v>
      </c>
      <c r="D113" s="218">
        <v>45498</v>
      </c>
      <c r="E113" s="217">
        <v>1137.6</v>
      </c>
      <c r="F113" s="217">
        <v>1139.6166666666666</v>
      </c>
      <c r="G113" s="219">
        <v>1129.333333333333</v>
      </c>
      <c r="H113" s="219">
        <v>1121.0666666666664</v>
      </c>
      <c r="I113" s="219">
        <v>1110.7833333333328</v>
      </c>
      <c r="J113" s="219">
        <v>1147.8833333333332</v>
      </c>
      <c r="K113" s="219">
        <v>1158.1666666666665</v>
      </c>
      <c r="L113" s="219">
        <v>1166.4333333333334</v>
      </c>
      <c r="M113" s="220">
        <v>1149.9</v>
      </c>
      <c r="N113" s="220">
        <v>1131.35</v>
      </c>
      <c r="O113" s="220">
        <v>3134950</v>
      </c>
      <c r="P113" s="221">
        <v>0.015154704272784677</v>
      </c>
    </row>
    <row r="114" spans="1:16" ht="12.75" customHeight="1">
      <c r="A114" s="213">
        <v>104</v>
      </c>
      <c r="B114" s="225" t="s">
        <v>114</v>
      </c>
      <c r="C114" s="224" t="s">
        <v>153</v>
      </c>
      <c r="D114" s="218">
        <v>45498</v>
      </c>
      <c r="E114" s="217">
        <v>1000.25</v>
      </c>
      <c r="F114" s="217">
        <v>999.9499999999999</v>
      </c>
      <c r="G114" s="219">
        <v>994.0999999999999</v>
      </c>
      <c r="H114" s="219">
        <v>987.9499999999999</v>
      </c>
      <c r="I114" s="219">
        <v>982.0999999999999</v>
      </c>
      <c r="J114" s="219">
        <v>1006.0999999999999</v>
      </c>
      <c r="K114" s="219">
        <v>1011.95</v>
      </c>
      <c r="L114" s="219">
        <v>1018.0999999999999</v>
      </c>
      <c r="M114" s="220">
        <v>1005.8</v>
      </c>
      <c r="N114" s="220">
        <v>993.8</v>
      </c>
      <c r="O114" s="220">
        <v>20871375</v>
      </c>
      <c r="P114" s="221">
        <v>0.012995286023697285</v>
      </c>
    </row>
    <row r="115" spans="1:16" ht="12.75" customHeight="1">
      <c r="A115" s="213">
        <v>105</v>
      </c>
      <c r="B115" s="225" t="s">
        <v>57</v>
      </c>
      <c r="C115" s="217" t="s">
        <v>154</v>
      </c>
      <c r="D115" s="218">
        <v>45498</v>
      </c>
      <c r="E115" s="217">
        <v>431.75</v>
      </c>
      <c r="F115" s="217">
        <v>430.23333333333335</v>
      </c>
      <c r="G115" s="219">
        <v>428.2666666666667</v>
      </c>
      <c r="H115" s="219">
        <v>424.78333333333336</v>
      </c>
      <c r="I115" s="219">
        <v>422.8166666666667</v>
      </c>
      <c r="J115" s="219">
        <v>433.7166666666667</v>
      </c>
      <c r="K115" s="219">
        <v>435.6833333333334</v>
      </c>
      <c r="L115" s="219">
        <v>439.1666666666667</v>
      </c>
      <c r="M115" s="220">
        <v>432.2</v>
      </c>
      <c r="N115" s="220">
        <v>426.75</v>
      </c>
      <c r="O115" s="220">
        <v>112156800</v>
      </c>
      <c r="P115" s="221">
        <v>0.015515667782172194</v>
      </c>
    </row>
    <row r="116" spans="1:16" ht="12.75" customHeight="1">
      <c r="A116" s="213">
        <v>106</v>
      </c>
      <c r="B116" s="225" t="s">
        <v>129</v>
      </c>
      <c r="C116" s="217" t="s">
        <v>155</v>
      </c>
      <c r="D116" s="218">
        <v>45498</v>
      </c>
      <c r="E116" s="217">
        <v>1066.95</v>
      </c>
      <c r="F116" s="217">
        <v>1063.5833333333333</v>
      </c>
      <c r="G116" s="219">
        <v>1048.3666666666666</v>
      </c>
      <c r="H116" s="219">
        <v>1029.7833333333333</v>
      </c>
      <c r="I116" s="219">
        <v>1014.5666666666666</v>
      </c>
      <c r="J116" s="219">
        <v>1082.1666666666665</v>
      </c>
      <c r="K116" s="219">
        <v>1097.3833333333332</v>
      </c>
      <c r="L116" s="219">
        <v>1115.9666666666665</v>
      </c>
      <c r="M116" s="220">
        <v>1078.8</v>
      </c>
      <c r="N116" s="220">
        <v>1045</v>
      </c>
      <c r="O116" s="220">
        <v>12366875</v>
      </c>
      <c r="P116" s="221">
        <v>0.011605316973415132</v>
      </c>
    </row>
    <row r="117" spans="1:16" ht="12.75" customHeight="1">
      <c r="A117" s="213">
        <v>107</v>
      </c>
      <c r="B117" s="225" t="s">
        <v>47</v>
      </c>
      <c r="C117" s="217" t="s">
        <v>156</v>
      </c>
      <c r="D117" s="218">
        <v>45498</v>
      </c>
      <c r="E117" s="217">
        <v>4461.3</v>
      </c>
      <c r="F117" s="217">
        <v>4459.416666666667</v>
      </c>
      <c r="G117" s="219">
        <v>4397.983333333334</v>
      </c>
      <c r="H117" s="219">
        <v>4334.666666666667</v>
      </c>
      <c r="I117" s="219">
        <v>4273.233333333334</v>
      </c>
      <c r="J117" s="219">
        <v>4522.733333333334</v>
      </c>
      <c r="K117" s="219">
        <v>4584.166666666666</v>
      </c>
      <c r="L117" s="219">
        <v>4647.483333333334</v>
      </c>
      <c r="M117" s="220">
        <v>4520.85</v>
      </c>
      <c r="N117" s="220">
        <v>4396.1</v>
      </c>
      <c r="O117" s="220">
        <v>582250</v>
      </c>
      <c r="P117" s="221">
        <v>0.08857209628417854</v>
      </c>
    </row>
    <row r="118" spans="1:16" ht="12.75" customHeight="1">
      <c r="A118" s="213">
        <v>108</v>
      </c>
      <c r="B118" s="225" t="s">
        <v>129</v>
      </c>
      <c r="C118" s="222" t="s">
        <v>157</v>
      </c>
      <c r="D118" s="218">
        <v>45498</v>
      </c>
      <c r="E118" s="217">
        <v>942.85</v>
      </c>
      <c r="F118" s="217">
        <v>939.6</v>
      </c>
      <c r="G118" s="219">
        <v>933.25</v>
      </c>
      <c r="H118" s="219">
        <v>923.65</v>
      </c>
      <c r="I118" s="219">
        <v>917.3</v>
      </c>
      <c r="J118" s="219">
        <v>949.2</v>
      </c>
      <c r="K118" s="219">
        <v>955.5500000000002</v>
      </c>
      <c r="L118" s="219">
        <v>965.1500000000001</v>
      </c>
      <c r="M118" s="220">
        <v>945.95</v>
      </c>
      <c r="N118" s="220">
        <v>930</v>
      </c>
      <c r="O118" s="220">
        <v>16281000</v>
      </c>
      <c r="P118" s="221">
        <v>0.019571374223274294</v>
      </c>
    </row>
    <row r="119" spans="1:16" ht="12.75" customHeight="1">
      <c r="A119" s="213">
        <v>109</v>
      </c>
      <c r="B119" s="225" t="s">
        <v>57</v>
      </c>
      <c r="C119" s="217" t="s">
        <v>158</v>
      </c>
      <c r="D119" s="218">
        <v>45498</v>
      </c>
      <c r="E119" s="217">
        <v>568.25</v>
      </c>
      <c r="F119" s="217">
        <v>566.7833333333333</v>
      </c>
      <c r="G119" s="219">
        <v>559.7666666666667</v>
      </c>
      <c r="H119" s="219">
        <v>551.2833333333333</v>
      </c>
      <c r="I119" s="219">
        <v>544.2666666666667</v>
      </c>
      <c r="J119" s="219">
        <v>575.2666666666667</v>
      </c>
      <c r="K119" s="219">
        <v>582.2833333333333</v>
      </c>
      <c r="L119" s="219">
        <v>590.7666666666667</v>
      </c>
      <c r="M119" s="220">
        <v>573.8</v>
      </c>
      <c r="N119" s="220">
        <v>558.3</v>
      </c>
      <c r="O119" s="220">
        <v>21105000</v>
      </c>
      <c r="P119" s="221">
        <v>0.009325681492109038</v>
      </c>
    </row>
    <row r="120" spans="1:16" ht="12.75" customHeight="1">
      <c r="A120" s="213">
        <v>110</v>
      </c>
      <c r="B120" s="225" t="s">
        <v>61</v>
      </c>
      <c r="C120" s="217" t="s">
        <v>159</v>
      </c>
      <c r="D120" s="218">
        <v>45498</v>
      </c>
      <c r="E120" s="217">
        <v>1820.15</v>
      </c>
      <c r="F120" s="217">
        <v>1816.3500000000001</v>
      </c>
      <c r="G120" s="219">
        <v>1804.8000000000002</v>
      </c>
      <c r="H120" s="219">
        <v>1789.45</v>
      </c>
      <c r="I120" s="219">
        <v>1777.9</v>
      </c>
      <c r="J120" s="219">
        <v>1831.7000000000003</v>
      </c>
      <c r="K120" s="219">
        <v>1843.25</v>
      </c>
      <c r="L120" s="219">
        <v>1858.6000000000004</v>
      </c>
      <c r="M120" s="220">
        <v>1827.9</v>
      </c>
      <c r="N120" s="220">
        <v>1801</v>
      </c>
      <c r="O120" s="220">
        <v>34352000</v>
      </c>
      <c r="P120" s="221">
        <v>0.0339513604623164</v>
      </c>
    </row>
    <row r="121" spans="1:16" ht="12.75" customHeight="1">
      <c r="A121" s="213">
        <v>111</v>
      </c>
      <c r="B121" s="225" t="s">
        <v>66</v>
      </c>
      <c r="C121" s="217" t="s">
        <v>846</v>
      </c>
      <c r="D121" s="218">
        <v>45498</v>
      </c>
      <c r="E121" s="217">
        <v>191.15</v>
      </c>
      <c r="F121" s="217">
        <v>189.30000000000004</v>
      </c>
      <c r="G121" s="219">
        <v>185.9000000000001</v>
      </c>
      <c r="H121" s="219">
        <v>180.65000000000006</v>
      </c>
      <c r="I121" s="219">
        <v>177.2500000000001</v>
      </c>
      <c r="J121" s="219">
        <v>194.55000000000007</v>
      </c>
      <c r="K121" s="219">
        <v>197.95</v>
      </c>
      <c r="L121" s="219">
        <v>203.20000000000005</v>
      </c>
      <c r="M121" s="220">
        <v>192.7</v>
      </c>
      <c r="N121" s="220">
        <v>184.05</v>
      </c>
      <c r="O121" s="220">
        <v>70267576</v>
      </c>
      <c r="P121" s="221">
        <v>-0.0029756251978474203</v>
      </c>
    </row>
    <row r="122" spans="1:16" ht="12.75" customHeight="1">
      <c r="A122" s="213">
        <v>112</v>
      </c>
      <c r="B122" s="225" t="s">
        <v>42</v>
      </c>
      <c r="C122" s="217" t="s">
        <v>160</v>
      </c>
      <c r="D122" s="218">
        <v>45498</v>
      </c>
      <c r="E122" s="217">
        <v>2842.8</v>
      </c>
      <c r="F122" s="217">
        <v>2841.0500000000006</v>
      </c>
      <c r="G122" s="219">
        <v>2794.800000000001</v>
      </c>
      <c r="H122" s="219">
        <v>2746.8000000000006</v>
      </c>
      <c r="I122" s="219">
        <v>2700.550000000001</v>
      </c>
      <c r="J122" s="219">
        <v>2889.050000000001</v>
      </c>
      <c r="K122" s="219">
        <v>2935.3</v>
      </c>
      <c r="L122" s="219">
        <v>2983.300000000001</v>
      </c>
      <c r="M122" s="220">
        <v>2887.3</v>
      </c>
      <c r="N122" s="220">
        <v>2793.05</v>
      </c>
      <c r="O122" s="220">
        <v>1107900</v>
      </c>
      <c r="P122" s="221">
        <v>0.05393835616438356</v>
      </c>
    </row>
    <row r="123" spans="1:16" ht="12.75" customHeight="1">
      <c r="A123" s="213">
        <v>113</v>
      </c>
      <c r="B123" s="225" t="s">
        <v>42</v>
      </c>
      <c r="C123" s="217" t="s">
        <v>161</v>
      </c>
      <c r="D123" s="218">
        <v>45498</v>
      </c>
      <c r="E123" s="217">
        <v>432.7</v>
      </c>
      <c r="F123" s="217">
        <v>431.23333333333335</v>
      </c>
      <c r="G123" s="219">
        <v>428.9666666666667</v>
      </c>
      <c r="H123" s="219">
        <v>425.23333333333335</v>
      </c>
      <c r="I123" s="219">
        <v>422.9666666666667</v>
      </c>
      <c r="J123" s="219">
        <v>434.9666666666667</v>
      </c>
      <c r="K123" s="219">
        <v>437.23333333333335</v>
      </c>
      <c r="L123" s="219">
        <v>440.9666666666667</v>
      </c>
      <c r="M123" s="220">
        <v>433.5</v>
      </c>
      <c r="N123" s="220">
        <v>427.5</v>
      </c>
      <c r="O123" s="220">
        <v>16257100</v>
      </c>
      <c r="P123" s="221">
        <v>0.01950959488272921</v>
      </c>
    </row>
    <row r="124" spans="1:16" ht="12.75" customHeight="1">
      <c r="A124" s="213">
        <v>114</v>
      </c>
      <c r="B124" s="225" t="s">
        <v>66</v>
      </c>
      <c r="C124" s="222" t="s">
        <v>162</v>
      </c>
      <c r="D124" s="218">
        <v>45498</v>
      </c>
      <c r="E124" s="217">
        <v>819.65</v>
      </c>
      <c r="F124" s="217">
        <v>813.8499999999999</v>
      </c>
      <c r="G124" s="219">
        <v>801.8999999999999</v>
      </c>
      <c r="H124" s="219">
        <v>784.15</v>
      </c>
      <c r="I124" s="219">
        <v>772.1999999999999</v>
      </c>
      <c r="J124" s="219">
        <v>831.5999999999998</v>
      </c>
      <c r="K124" s="219">
        <v>843.5499999999998</v>
      </c>
      <c r="L124" s="219">
        <v>861.2999999999997</v>
      </c>
      <c r="M124" s="220">
        <v>825.8</v>
      </c>
      <c r="N124" s="220">
        <v>796.1</v>
      </c>
      <c r="O124" s="220">
        <v>30082000</v>
      </c>
      <c r="P124" s="221">
        <v>0.012521036687983845</v>
      </c>
    </row>
    <row r="125" spans="1:16" ht="12.75" customHeight="1">
      <c r="A125" s="213">
        <v>115</v>
      </c>
      <c r="B125" s="225" t="s">
        <v>40</v>
      </c>
      <c r="C125" s="217" t="s">
        <v>163</v>
      </c>
      <c r="D125" s="218">
        <v>45498</v>
      </c>
      <c r="E125" s="217">
        <v>3550.85</v>
      </c>
      <c r="F125" s="217">
        <v>3551.5</v>
      </c>
      <c r="G125" s="219">
        <v>3536.85</v>
      </c>
      <c r="H125" s="219">
        <v>3522.85</v>
      </c>
      <c r="I125" s="219">
        <v>3508.2</v>
      </c>
      <c r="J125" s="219">
        <v>3565.5</v>
      </c>
      <c r="K125" s="219">
        <v>3580.1499999999996</v>
      </c>
      <c r="L125" s="219">
        <v>3594.15</v>
      </c>
      <c r="M125" s="220">
        <v>3566.15</v>
      </c>
      <c r="N125" s="220">
        <v>3537.5</v>
      </c>
      <c r="O125" s="220">
        <v>17319600</v>
      </c>
      <c r="P125" s="221">
        <v>0.03630440050619733</v>
      </c>
    </row>
    <row r="126" spans="1:16" ht="12.75" customHeight="1">
      <c r="A126" s="213">
        <v>116</v>
      </c>
      <c r="B126" s="225" t="s">
        <v>85</v>
      </c>
      <c r="C126" s="217" t="s">
        <v>164</v>
      </c>
      <c r="D126" s="218">
        <v>45498</v>
      </c>
      <c r="E126" s="217">
        <v>5472.75</v>
      </c>
      <c r="F126" s="217">
        <v>5476.283333333333</v>
      </c>
      <c r="G126" s="219">
        <v>5382.616666666666</v>
      </c>
      <c r="H126" s="219">
        <v>5292.483333333333</v>
      </c>
      <c r="I126" s="219">
        <v>5198.816666666666</v>
      </c>
      <c r="J126" s="219">
        <v>5566.416666666666</v>
      </c>
      <c r="K126" s="219">
        <v>5660.083333333334</v>
      </c>
      <c r="L126" s="219">
        <v>5750.216666666666</v>
      </c>
      <c r="M126" s="220">
        <v>5569.95</v>
      </c>
      <c r="N126" s="220">
        <v>5386.15</v>
      </c>
      <c r="O126" s="220">
        <v>3579450</v>
      </c>
      <c r="P126" s="221">
        <v>-0.0296043267862226</v>
      </c>
    </row>
    <row r="127" spans="1:16" ht="12.75" customHeight="1">
      <c r="A127" s="213">
        <v>117</v>
      </c>
      <c r="B127" s="225" t="s">
        <v>85</v>
      </c>
      <c r="C127" s="217" t="s">
        <v>165</v>
      </c>
      <c r="D127" s="218">
        <v>45498</v>
      </c>
      <c r="E127" s="217">
        <v>5048.35</v>
      </c>
      <c r="F127" s="217">
        <v>5001.116666666667</v>
      </c>
      <c r="G127" s="219">
        <v>4922.233333333334</v>
      </c>
      <c r="H127" s="219">
        <v>4796.116666666667</v>
      </c>
      <c r="I127" s="219">
        <v>4717.233333333334</v>
      </c>
      <c r="J127" s="219">
        <v>5127.233333333334</v>
      </c>
      <c r="K127" s="219">
        <v>5206.116666666667</v>
      </c>
      <c r="L127" s="219">
        <v>5332.233333333334</v>
      </c>
      <c r="M127" s="220">
        <v>5080</v>
      </c>
      <c r="N127" s="220">
        <v>4875</v>
      </c>
      <c r="O127" s="220">
        <v>1216300</v>
      </c>
      <c r="P127" s="221">
        <v>-0.0033595542445099967</v>
      </c>
    </row>
    <row r="128" spans="1:16" ht="12.75" customHeight="1">
      <c r="A128" s="213">
        <v>118</v>
      </c>
      <c r="B128" s="225" t="s">
        <v>42</v>
      </c>
      <c r="C128" s="217" t="s">
        <v>166</v>
      </c>
      <c r="D128" s="218">
        <v>45498</v>
      </c>
      <c r="E128" s="217">
        <v>1618.7</v>
      </c>
      <c r="F128" s="217">
        <v>1619.55</v>
      </c>
      <c r="G128" s="219">
        <v>1604.85</v>
      </c>
      <c r="H128" s="219">
        <v>1591</v>
      </c>
      <c r="I128" s="219">
        <v>1576.3</v>
      </c>
      <c r="J128" s="219">
        <v>1633.3999999999999</v>
      </c>
      <c r="K128" s="219">
        <v>1648.1000000000001</v>
      </c>
      <c r="L128" s="219">
        <v>1661.9499999999998</v>
      </c>
      <c r="M128" s="220">
        <v>1634.25</v>
      </c>
      <c r="N128" s="220">
        <v>1605.7</v>
      </c>
      <c r="O128" s="220">
        <v>7242000</v>
      </c>
      <c r="P128" s="221">
        <v>-0.007918025151374011</v>
      </c>
    </row>
    <row r="129" spans="1:16" ht="12.75" customHeight="1">
      <c r="A129" s="213">
        <v>119</v>
      </c>
      <c r="B129" s="225" t="s">
        <v>54</v>
      </c>
      <c r="C129" s="217" t="s">
        <v>167</v>
      </c>
      <c r="D129" s="218">
        <v>45498</v>
      </c>
      <c r="E129" s="217">
        <v>2867.65</v>
      </c>
      <c r="F129" s="217">
        <v>2860.5499999999997</v>
      </c>
      <c r="G129" s="219">
        <v>2835.1999999999994</v>
      </c>
      <c r="H129" s="219">
        <v>2802.7499999999995</v>
      </c>
      <c r="I129" s="219">
        <v>2777.399999999999</v>
      </c>
      <c r="J129" s="219">
        <v>2892.9999999999995</v>
      </c>
      <c r="K129" s="219">
        <v>2918.35</v>
      </c>
      <c r="L129" s="219">
        <v>2950.7999999999997</v>
      </c>
      <c r="M129" s="220">
        <v>2885.9</v>
      </c>
      <c r="N129" s="220">
        <v>2828.1</v>
      </c>
      <c r="O129" s="220">
        <v>14165900</v>
      </c>
      <c r="P129" s="221">
        <v>0.011243254047571457</v>
      </c>
    </row>
    <row r="130" spans="1:16" ht="12.75" customHeight="1">
      <c r="A130" s="213">
        <v>120</v>
      </c>
      <c r="B130" s="225" t="s">
        <v>66</v>
      </c>
      <c r="C130" s="217" t="s">
        <v>168</v>
      </c>
      <c r="D130" s="218">
        <v>45498</v>
      </c>
      <c r="E130" s="217">
        <v>303.85</v>
      </c>
      <c r="F130" s="217">
        <v>301.2166666666667</v>
      </c>
      <c r="G130" s="219">
        <v>297.6333333333334</v>
      </c>
      <c r="H130" s="219">
        <v>291.4166666666667</v>
      </c>
      <c r="I130" s="219">
        <v>287.83333333333337</v>
      </c>
      <c r="J130" s="219">
        <v>307.4333333333334</v>
      </c>
      <c r="K130" s="219">
        <v>311.01666666666665</v>
      </c>
      <c r="L130" s="219">
        <v>317.2333333333334</v>
      </c>
      <c r="M130" s="220">
        <v>304.8</v>
      </c>
      <c r="N130" s="220">
        <v>295</v>
      </c>
      <c r="O130" s="220">
        <v>36056000</v>
      </c>
      <c r="P130" s="221">
        <v>0.02688539530644794</v>
      </c>
    </row>
    <row r="131" spans="1:16" ht="12.75" customHeight="1">
      <c r="A131" s="213">
        <v>121</v>
      </c>
      <c r="B131" s="225" t="s">
        <v>66</v>
      </c>
      <c r="C131" s="217" t="s">
        <v>169</v>
      </c>
      <c r="D131" s="218">
        <v>45498</v>
      </c>
      <c r="E131" s="217">
        <v>212.65</v>
      </c>
      <c r="F131" s="217">
        <v>213.13333333333335</v>
      </c>
      <c r="G131" s="219">
        <v>210.06666666666672</v>
      </c>
      <c r="H131" s="219">
        <v>207.48333333333338</v>
      </c>
      <c r="I131" s="219">
        <v>204.41666666666674</v>
      </c>
      <c r="J131" s="219">
        <v>215.7166666666667</v>
      </c>
      <c r="K131" s="219">
        <v>218.78333333333336</v>
      </c>
      <c r="L131" s="219">
        <v>221.36666666666667</v>
      </c>
      <c r="M131" s="220">
        <v>216.2</v>
      </c>
      <c r="N131" s="220">
        <v>210.55</v>
      </c>
      <c r="O131" s="220">
        <v>48165000</v>
      </c>
      <c r="P131" s="221">
        <v>-0.003290290538862677</v>
      </c>
    </row>
    <row r="132" spans="1:16" ht="12.75" customHeight="1">
      <c r="A132" s="213">
        <v>122</v>
      </c>
      <c r="B132" s="225" t="s">
        <v>57</v>
      </c>
      <c r="C132" s="217" t="s">
        <v>170</v>
      </c>
      <c r="D132" s="218">
        <v>45498</v>
      </c>
      <c r="E132" s="217">
        <v>623.85</v>
      </c>
      <c r="F132" s="217">
        <v>622.1166666666667</v>
      </c>
      <c r="G132" s="219">
        <v>619.2333333333333</v>
      </c>
      <c r="H132" s="219">
        <v>614.6166666666667</v>
      </c>
      <c r="I132" s="219">
        <v>611.7333333333333</v>
      </c>
      <c r="J132" s="219">
        <v>626.7333333333333</v>
      </c>
      <c r="K132" s="219">
        <v>629.6166666666668</v>
      </c>
      <c r="L132" s="219">
        <v>634.2333333333333</v>
      </c>
      <c r="M132" s="220">
        <v>625</v>
      </c>
      <c r="N132" s="220">
        <v>617.5</v>
      </c>
      <c r="O132" s="220">
        <v>15201600</v>
      </c>
      <c r="P132" s="221">
        <v>-0.015465920572005907</v>
      </c>
    </row>
    <row r="133" spans="1:16" ht="12.75" customHeight="1">
      <c r="A133" s="213">
        <v>123</v>
      </c>
      <c r="B133" s="225" t="s">
        <v>54</v>
      </c>
      <c r="C133" s="217" t="s">
        <v>171</v>
      </c>
      <c r="D133" s="218">
        <v>45498</v>
      </c>
      <c r="E133" s="217">
        <v>12191.75</v>
      </c>
      <c r="F133" s="217">
        <v>12207.199999999999</v>
      </c>
      <c r="G133" s="219">
        <v>12070.399999999998</v>
      </c>
      <c r="H133" s="219">
        <v>11949.05</v>
      </c>
      <c r="I133" s="219">
        <v>11812.249999999998</v>
      </c>
      <c r="J133" s="219">
        <v>12328.549999999997</v>
      </c>
      <c r="K133" s="219">
        <v>12465.349999999997</v>
      </c>
      <c r="L133" s="219">
        <v>12586.699999999997</v>
      </c>
      <c r="M133" s="220">
        <v>12344</v>
      </c>
      <c r="N133" s="220">
        <v>12085.85</v>
      </c>
      <c r="O133" s="220">
        <v>3612600</v>
      </c>
      <c r="P133" s="221">
        <v>0.10444977758755102</v>
      </c>
    </row>
    <row r="134" spans="1:16" ht="12.75" customHeight="1">
      <c r="A134" s="213">
        <v>124</v>
      </c>
      <c r="B134" s="225" t="s">
        <v>57</v>
      </c>
      <c r="C134" s="217" t="s">
        <v>940</v>
      </c>
      <c r="D134" s="218">
        <v>45498</v>
      </c>
      <c r="E134" s="217">
        <v>1268.5</v>
      </c>
      <c r="F134" s="217">
        <v>1268.5</v>
      </c>
      <c r="G134" s="219">
        <v>1256.15</v>
      </c>
      <c r="H134" s="219">
        <v>1243.8000000000002</v>
      </c>
      <c r="I134" s="219">
        <v>1231.4500000000003</v>
      </c>
      <c r="J134" s="219">
        <v>1280.85</v>
      </c>
      <c r="K134" s="219">
        <v>1293.1999999999998</v>
      </c>
      <c r="L134" s="219">
        <v>1305.5499999999997</v>
      </c>
      <c r="M134" s="220">
        <v>1280.85</v>
      </c>
      <c r="N134" s="220">
        <v>1256.15</v>
      </c>
      <c r="O134" s="220">
        <v>10688300</v>
      </c>
      <c r="P134" s="221">
        <v>0.021337792642140467</v>
      </c>
    </row>
    <row r="135" spans="1:16" ht="12.75" customHeight="1">
      <c r="A135" s="213">
        <v>125</v>
      </c>
      <c r="B135" s="225" t="s">
        <v>85</v>
      </c>
      <c r="C135" s="217" t="s">
        <v>173</v>
      </c>
      <c r="D135" s="218">
        <v>45498</v>
      </c>
      <c r="E135" s="217">
        <v>3925.8</v>
      </c>
      <c r="F135" s="217">
        <v>3928.7833333333333</v>
      </c>
      <c r="G135" s="219">
        <v>3893.0666666666666</v>
      </c>
      <c r="H135" s="219">
        <v>3860.3333333333335</v>
      </c>
      <c r="I135" s="219">
        <v>3824.616666666667</v>
      </c>
      <c r="J135" s="219">
        <v>3961.5166666666664</v>
      </c>
      <c r="K135" s="219">
        <v>3997.2333333333327</v>
      </c>
      <c r="L135" s="219">
        <v>4029.9666666666662</v>
      </c>
      <c r="M135" s="220">
        <v>3964.5</v>
      </c>
      <c r="N135" s="220">
        <v>3896.05</v>
      </c>
      <c r="O135" s="220">
        <v>2701200</v>
      </c>
      <c r="P135" s="221">
        <v>0.011079502919598742</v>
      </c>
    </row>
    <row r="136" spans="1:16" ht="12.75" customHeight="1">
      <c r="A136" s="213">
        <v>126</v>
      </c>
      <c r="B136" s="225" t="s">
        <v>42</v>
      </c>
      <c r="C136" s="224" t="s">
        <v>174</v>
      </c>
      <c r="D136" s="218">
        <v>45498</v>
      </c>
      <c r="E136" s="217">
        <v>2054.8</v>
      </c>
      <c r="F136" s="217">
        <v>2032.9833333333336</v>
      </c>
      <c r="G136" s="219">
        <v>2007.816666666667</v>
      </c>
      <c r="H136" s="219">
        <v>1960.8333333333335</v>
      </c>
      <c r="I136" s="219">
        <v>1935.666666666667</v>
      </c>
      <c r="J136" s="219">
        <v>2079.966666666667</v>
      </c>
      <c r="K136" s="219">
        <v>2105.1333333333337</v>
      </c>
      <c r="L136" s="219">
        <v>2152.1166666666672</v>
      </c>
      <c r="M136" s="220">
        <v>2058.15</v>
      </c>
      <c r="N136" s="220">
        <v>1986</v>
      </c>
      <c r="O136" s="220">
        <v>1186800</v>
      </c>
      <c r="P136" s="221">
        <v>-0.0106702234078026</v>
      </c>
    </row>
    <row r="137" spans="1:16" ht="12.75" customHeight="1">
      <c r="A137" s="213">
        <v>127</v>
      </c>
      <c r="B137" s="225" t="s">
        <v>66</v>
      </c>
      <c r="C137" s="224" t="s">
        <v>175</v>
      </c>
      <c r="D137" s="218">
        <v>45498</v>
      </c>
      <c r="E137" s="217">
        <v>1002.4</v>
      </c>
      <c r="F137" s="217">
        <v>994.0833333333334</v>
      </c>
      <c r="G137" s="219">
        <v>983.3666666666668</v>
      </c>
      <c r="H137" s="219">
        <v>964.3333333333334</v>
      </c>
      <c r="I137" s="219">
        <v>953.6166666666668</v>
      </c>
      <c r="J137" s="219">
        <v>1013.1166666666668</v>
      </c>
      <c r="K137" s="219">
        <v>1023.8333333333333</v>
      </c>
      <c r="L137" s="219">
        <v>1042.8666666666668</v>
      </c>
      <c r="M137" s="220">
        <v>1004.8</v>
      </c>
      <c r="N137" s="220">
        <v>975.05</v>
      </c>
      <c r="O137" s="220">
        <v>5298400</v>
      </c>
      <c r="P137" s="221">
        <v>0.022225652106806607</v>
      </c>
    </row>
    <row r="138" spans="1:16" ht="12.75" customHeight="1">
      <c r="A138" s="213">
        <v>128</v>
      </c>
      <c r="B138" s="225" t="s">
        <v>82</v>
      </c>
      <c r="C138" s="217" t="s">
        <v>176</v>
      </c>
      <c r="D138" s="218">
        <v>45498</v>
      </c>
      <c r="E138" s="217">
        <v>1692.55</v>
      </c>
      <c r="F138" s="217">
        <v>1660.5833333333333</v>
      </c>
      <c r="G138" s="219">
        <v>1614.1666666666665</v>
      </c>
      <c r="H138" s="219">
        <v>1535.7833333333333</v>
      </c>
      <c r="I138" s="219">
        <v>1489.3666666666666</v>
      </c>
      <c r="J138" s="219">
        <v>1738.9666666666665</v>
      </c>
      <c r="K138" s="219">
        <v>1785.383333333333</v>
      </c>
      <c r="L138" s="219">
        <v>1863.7666666666664</v>
      </c>
      <c r="M138" s="220">
        <v>1707</v>
      </c>
      <c r="N138" s="220">
        <v>1582.2</v>
      </c>
      <c r="O138" s="220">
        <v>2348400</v>
      </c>
      <c r="P138" s="221">
        <v>0.5104193465397479</v>
      </c>
    </row>
    <row r="139" spans="1:16" ht="12.75" customHeight="1">
      <c r="A139" s="213">
        <v>129</v>
      </c>
      <c r="B139" s="225" t="s">
        <v>54</v>
      </c>
      <c r="C139" s="217" t="s">
        <v>177</v>
      </c>
      <c r="D139" s="218">
        <v>45498</v>
      </c>
      <c r="E139" s="217">
        <v>197.6</v>
      </c>
      <c r="F139" s="217">
        <v>196.26666666666665</v>
      </c>
      <c r="G139" s="219">
        <v>192.83333333333331</v>
      </c>
      <c r="H139" s="219">
        <v>188.06666666666666</v>
      </c>
      <c r="I139" s="219">
        <v>184.63333333333333</v>
      </c>
      <c r="J139" s="219">
        <v>201.0333333333333</v>
      </c>
      <c r="K139" s="219">
        <v>204.46666666666664</v>
      </c>
      <c r="L139" s="219">
        <v>209.2333333333333</v>
      </c>
      <c r="M139" s="220">
        <v>199.7</v>
      </c>
      <c r="N139" s="220">
        <v>191.5</v>
      </c>
      <c r="O139" s="220">
        <v>116532300</v>
      </c>
      <c r="P139" s="221">
        <v>-0.001945880206749772</v>
      </c>
    </row>
    <row r="140" spans="1:16" ht="12.75" customHeight="1">
      <c r="A140" s="213">
        <v>130</v>
      </c>
      <c r="B140" s="225" t="s">
        <v>85</v>
      </c>
      <c r="C140" s="222" t="s">
        <v>178</v>
      </c>
      <c r="D140" s="218">
        <v>45498</v>
      </c>
      <c r="E140" s="217">
        <v>2512.3</v>
      </c>
      <c r="F140" s="217">
        <v>2511.1833333333334</v>
      </c>
      <c r="G140" s="219">
        <v>2466.8166666666666</v>
      </c>
      <c r="H140" s="219">
        <v>2421.333333333333</v>
      </c>
      <c r="I140" s="219">
        <v>2376.9666666666662</v>
      </c>
      <c r="J140" s="219">
        <v>2556.666666666667</v>
      </c>
      <c r="K140" s="219">
        <v>2601.0333333333338</v>
      </c>
      <c r="L140" s="219">
        <v>2646.5166666666673</v>
      </c>
      <c r="M140" s="220">
        <v>2555.55</v>
      </c>
      <c r="N140" s="220">
        <v>2465.7</v>
      </c>
      <c r="O140" s="220">
        <v>5048175</v>
      </c>
      <c r="P140" s="221">
        <v>0.058650519031141865</v>
      </c>
    </row>
    <row r="141" spans="1:16" ht="12.75" customHeight="1">
      <c r="A141" s="213">
        <v>131</v>
      </c>
      <c r="B141" s="225" t="s">
        <v>54</v>
      </c>
      <c r="C141" s="217" t="s">
        <v>179</v>
      </c>
      <c r="D141" s="218">
        <v>45498</v>
      </c>
      <c r="E141" s="217">
        <v>130280.2</v>
      </c>
      <c r="F141" s="217">
        <v>129903.13333333335</v>
      </c>
      <c r="G141" s="219">
        <v>128738.21666666669</v>
      </c>
      <c r="H141" s="219">
        <v>127196.23333333334</v>
      </c>
      <c r="I141" s="219">
        <v>126031.31666666668</v>
      </c>
      <c r="J141" s="219">
        <v>131445.1166666667</v>
      </c>
      <c r="K141" s="219">
        <v>132610.03333333335</v>
      </c>
      <c r="L141" s="219">
        <v>134152.01666666672</v>
      </c>
      <c r="M141" s="220">
        <v>131068.05</v>
      </c>
      <c r="N141" s="220">
        <v>128361.15</v>
      </c>
      <c r="O141" s="220">
        <v>64145</v>
      </c>
      <c r="P141" s="221">
        <v>0.03160180122225796</v>
      </c>
    </row>
    <row r="142" spans="1:16" ht="12.75" customHeight="1">
      <c r="A142" s="213">
        <v>132</v>
      </c>
      <c r="B142" s="225" t="s">
        <v>66</v>
      </c>
      <c r="C142" s="217" t="s">
        <v>180</v>
      </c>
      <c r="D142" s="218">
        <v>45498</v>
      </c>
      <c r="E142" s="217">
        <v>1799.45</v>
      </c>
      <c r="F142" s="217">
        <v>1808.3500000000001</v>
      </c>
      <c r="G142" s="219">
        <v>1785.1000000000004</v>
      </c>
      <c r="H142" s="219">
        <v>1770.7500000000002</v>
      </c>
      <c r="I142" s="219">
        <v>1747.5000000000005</v>
      </c>
      <c r="J142" s="219">
        <v>1822.7000000000003</v>
      </c>
      <c r="K142" s="219">
        <v>1845.9499999999998</v>
      </c>
      <c r="L142" s="219">
        <v>1860.3000000000002</v>
      </c>
      <c r="M142" s="220">
        <v>1831.6</v>
      </c>
      <c r="N142" s="220">
        <v>1794</v>
      </c>
      <c r="O142" s="220">
        <v>4076050</v>
      </c>
      <c r="P142" s="221">
        <v>0.0016218407892958507</v>
      </c>
    </row>
    <row r="143" spans="1:16" ht="12.75" customHeight="1">
      <c r="A143" s="213">
        <v>133</v>
      </c>
      <c r="B143" s="225" t="s">
        <v>129</v>
      </c>
      <c r="C143" s="217" t="s">
        <v>181</v>
      </c>
      <c r="D143" s="218">
        <v>45498</v>
      </c>
      <c r="E143" s="217">
        <v>192.8</v>
      </c>
      <c r="F143" s="217">
        <v>191.61666666666667</v>
      </c>
      <c r="G143" s="219">
        <v>189.53333333333336</v>
      </c>
      <c r="H143" s="219">
        <v>186.26666666666668</v>
      </c>
      <c r="I143" s="219">
        <v>184.18333333333337</v>
      </c>
      <c r="J143" s="219">
        <v>194.88333333333335</v>
      </c>
      <c r="K143" s="219">
        <v>196.96666666666667</v>
      </c>
      <c r="L143" s="219">
        <v>200.23333333333335</v>
      </c>
      <c r="M143" s="220">
        <v>193.7</v>
      </c>
      <c r="N143" s="220">
        <v>188.35</v>
      </c>
      <c r="O143" s="220">
        <v>67747500</v>
      </c>
      <c r="P143" s="221">
        <v>0.0054541406945681215</v>
      </c>
    </row>
    <row r="144" spans="1:16" ht="12.75" customHeight="1">
      <c r="A144" s="213">
        <v>134</v>
      </c>
      <c r="B144" s="225" t="s">
        <v>85</v>
      </c>
      <c r="C144" s="217" t="s">
        <v>182</v>
      </c>
      <c r="D144" s="218">
        <v>45498</v>
      </c>
      <c r="E144" s="217">
        <v>6964.9</v>
      </c>
      <c r="F144" s="217">
        <v>6914.633333333334</v>
      </c>
      <c r="G144" s="219">
        <v>6834.266666666668</v>
      </c>
      <c r="H144" s="219">
        <v>6703.633333333334</v>
      </c>
      <c r="I144" s="219">
        <v>6623.266666666668</v>
      </c>
      <c r="J144" s="219">
        <v>7045.266666666668</v>
      </c>
      <c r="K144" s="219">
        <v>7125.633333333335</v>
      </c>
      <c r="L144" s="219">
        <v>7256.266666666668</v>
      </c>
      <c r="M144" s="220">
        <v>6995</v>
      </c>
      <c r="N144" s="220">
        <v>6784</v>
      </c>
      <c r="O144" s="220">
        <v>1234950</v>
      </c>
      <c r="P144" s="221">
        <v>-0.02786633604912032</v>
      </c>
    </row>
    <row r="145" spans="1:16" ht="12.75" customHeight="1">
      <c r="A145" s="213">
        <v>135</v>
      </c>
      <c r="B145" s="225" t="s">
        <v>842</v>
      </c>
      <c r="C145" s="217" t="s">
        <v>183</v>
      </c>
      <c r="D145" s="218">
        <v>45498</v>
      </c>
      <c r="E145" s="217">
        <v>3638.3</v>
      </c>
      <c r="F145" s="217">
        <v>3629.5333333333333</v>
      </c>
      <c r="G145" s="219">
        <v>3589.0666666666666</v>
      </c>
      <c r="H145" s="219">
        <v>3539.8333333333335</v>
      </c>
      <c r="I145" s="219">
        <v>3499.366666666667</v>
      </c>
      <c r="J145" s="219">
        <v>3678.7666666666664</v>
      </c>
      <c r="K145" s="219">
        <v>3719.2333333333327</v>
      </c>
      <c r="L145" s="219">
        <v>3768.4666666666662</v>
      </c>
      <c r="M145" s="220">
        <v>3670</v>
      </c>
      <c r="N145" s="220">
        <v>3580.3</v>
      </c>
      <c r="O145" s="220">
        <v>1524250</v>
      </c>
      <c r="P145" s="221">
        <v>0.03370519819605981</v>
      </c>
    </row>
    <row r="146" spans="1:16" ht="12.75" customHeight="1">
      <c r="A146" s="213">
        <v>136</v>
      </c>
      <c r="B146" s="225" t="s">
        <v>57</v>
      </c>
      <c r="C146" s="217" t="s">
        <v>184</v>
      </c>
      <c r="D146" s="218">
        <v>45498</v>
      </c>
      <c r="E146" s="217">
        <v>2571.65</v>
      </c>
      <c r="F146" s="217">
        <v>2571.6666666666665</v>
      </c>
      <c r="G146" s="219">
        <v>2552.633333333333</v>
      </c>
      <c r="H146" s="219">
        <v>2533.616666666667</v>
      </c>
      <c r="I146" s="219">
        <v>2514.5833333333335</v>
      </c>
      <c r="J146" s="219">
        <v>2590.683333333333</v>
      </c>
      <c r="K146" s="219">
        <v>2609.7166666666667</v>
      </c>
      <c r="L146" s="219">
        <v>2628.7333333333327</v>
      </c>
      <c r="M146" s="220">
        <v>2590.7</v>
      </c>
      <c r="N146" s="220">
        <v>2552.65</v>
      </c>
      <c r="O146" s="220">
        <v>6015800</v>
      </c>
      <c r="P146" s="221">
        <v>0.023060440121084318</v>
      </c>
    </row>
    <row r="147" spans="1:16" ht="12.75" customHeight="1">
      <c r="A147" s="213">
        <v>137</v>
      </c>
      <c r="B147" s="225" t="s">
        <v>129</v>
      </c>
      <c r="C147" s="217" t="s">
        <v>185</v>
      </c>
      <c r="D147" s="218">
        <v>45498</v>
      </c>
      <c r="E147" s="217">
        <v>253.4</v>
      </c>
      <c r="F147" s="217">
        <v>250.94999999999996</v>
      </c>
      <c r="G147" s="219">
        <v>247.89999999999992</v>
      </c>
      <c r="H147" s="219">
        <v>242.39999999999995</v>
      </c>
      <c r="I147" s="219">
        <v>239.3499999999999</v>
      </c>
      <c r="J147" s="219">
        <v>256.44999999999993</v>
      </c>
      <c r="K147" s="219">
        <v>259.49999999999994</v>
      </c>
      <c r="L147" s="219">
        <v>264.99999999999994</v>
      </c>
      <c r="M147" s="220">
        <v>254</v>
      </c>
      <c r="N147" s="220">
        <v>245.45</v>
      </c>
      <c r="O147" s="220">
        <v>90549000</v>
      </c>
      <c r="P147" s="221">
        <v>0.02836408238360505</v>
      </c>
    </row>
    <row r="148" spans="1:16" ht="12.75" customHeight="1">
      <c r="A148" s="213">
        <v>138</v>
      </c>
      <c r="B148" s="225" t="s">
        <v>186</v>
      </c>
      <c r="C148" s="217" t="s">
        <v>187</v>
      </c>
      <c r="D148" s="218">
        <v>45498</v>
      </c>
      <c r="E148" s="217">
        <v>371.7</v>
      </c>
      <c r="F148" s="217">
        <v>374.6666666666667</v>
      </c>
      <c r="G148" s="219">
        <v>366.03333333333336</v>
      </c>
      <c r="H148" s="219">
        <v>360.3666666666667</v>
      </c>
      <c r="I148" s="219">
        <v>351.73333333333335</v>
      </c>
      <c r="J148" s="219">
        <v>380.33333333333337</v>
      </c>
      <c r="K148" s="219">
        <v>388.9666666666667</v>
      </c>
      <c r="L148" s="219">
        <v>394.6333333333334</v>
      </c>
      <c r="M148" s="220">
        <v>383.3</v>
      </c>
      <c r="N148" s="220">
        <v>369</v>
      </c>
      <c r="O148" s="220">
        <v>94272000</v>
      </c>
      <c r="P148" s="221">
        <v>0.03456903930993613</v>
      </c>
    </row>
    <row r="149" spans="1:16" ht="12.75" customHeight="1">
      <c r="A149" s="213">
        <v>139</v>
      </c>
      <c r="B149" s="225" t="s">
        <v>105</v>
      </c>
      <c r="C149" s="217" t="s">
        <v>188</v>
      </c>
      <c r="D149" s="218">
        <v>45498</v>
      </c>
      <c r="E149" s="217">
        <v>1787.45</v>
      </c>
      <c r="F149" s="217">
        <v>1782.2</v>
      </c>
      <c r="G149" s="219">
        <v>1768.4</v>
      </c>
      <c r="H149" s="219">
        <v>1749.3500000000001</v>
      </c>
      <c r="I149" s="219">
        <v>1735.5500000000002</v>
      </c>
      <c r="J149" s="219">
        <v>1801.25</v>
      </c>
      <c r="K149" s="219">
        <v>1815.0499999999997</v>
      </c>
      <c r="L149" s="219">
        <v>1834.1</v>
      </c>
      <c r="M149" s="220">
        <v>1796</v>
      </c>
      <c r="N149" s="220">
        <v>1763.15</v>
      </c>
      <c r="O149" s="220">
        <v>7870800</v>
      </c>
      <c r="P149" s="221">
        <v>0.02525759095468223</v>
      </c>
    </row>
    <row r="150" spans="1:16" ht="12.75" customHeight="1">
      <c r="A150" s="213">
        <v>140</v>
      </c>
      <c r="B150" s="225" t="s">
        <v>85</v>
      </c>
      <c r="C150" s="222" t="s">
        <v>189</v>
      </c>
      <c r="D150" s="218">
        <v>45498</v>
      </c>
      <c r="E150" s="217">
        <v>10263.15</v>
      </c>
      <c r="F150" s="217">
        <v>10231.283333333335</v>
      </c>
      <c r="G150" s="219">
        <v>9972.56666666667</v>
      </c>
      <c r="H150" s="219">
        <v>9681.983333333335</v>
      </c>
      <c r="I150" s="219">
        <v>9423.26666666667</v>
      </c>
      <c r="J150" s="219">
        <v>10521.866666666669</v>
      </c>
      <c r="K150" s="219">
        <v>10780.583333333332</v>
      </c>
      <c r="L150" s="219">
        <v>11071.166666666668</v>
      </c>
      <c r="M150" s="220">
        <v>10490</v>
      </c>
      <c r="N150" s="220">
        <v>9940.7</v>
      </c>
      <c r="O150" s="220">
        <v>1684100</v>
      </c>
      <c r="P150" s="221">
        <v>0.20146964400370979</v>
      </c>
    </row>
    <row r="151" spans="1:16" ht="12.75" customHeight="1">
      <c r="A151" s="213">
        <v>141</v>
      </c>
      <c r="B151" s="225" t="s">
        <v>82</v>
      </c>
      <c r="C151" s="224" t="s">
        <v>190</v>
      </c>
      <c r="D151" s="218">
        <v>45498</v>
      </c>
      <c r="E151" s="217">
        <v>274.9</v>
      </c>
      <c r="F151" s="217">
        <v>275.23333333333335</v>
      </c>
      <c r="G151" s="219">
        <v>273.2166666666667</v>
      </c>
      <c r="H151" s="219">
        <v>271.53333333333336</v>
      </c>
      <c r="I151" s="219">
        <v>269.5166666666667</v>
      </c>
      <c r="J151" s="219">
        <v>276.9166666666667</v>
      </c>
      <c r="K151" s="219">
        <v>278.93333333333334</v>
      </c>
      <c r="L151" s="219">
        <v>280.6166666666667</v>
      </c>
      <c r="M151" s="220">
        <v>277.25</v>
      </c>
      <c r="N151" s="220">
        <v>273.55</v>
      </c>
      <c r="O151" s="220">
        <v>75654425</v>
      </c>
      <c r="P151" s="221">
        <v>0.021707481932095877</v>
      </c>
    </row>
    <row r="152" spans="1:16" ht="12.75" customHeight="1">
      <c r="A152" s="213">
        <v>142</v>
      </c>
      <c r="B152" s="225" t="s">
        <v>45</v>
      </c>
      <c r="C152" s="217" t="s">
        <v>191</v>
      </c>
      <c r="D152" s="218">
        <v>45498</v>
      </c>
      <c r="E152" s="217">
        <v>39218.4</v>
      </c>
      <c r="F152" s="217">
        <v>39065.299999999996</v>
      </c>
      <c r="G152" s="219">
        <v>38773.09999999999</v>
      </c>
      <c r="H152" s="219">
        <v>38327.799999999996</v>
      </c>
      <c r="I152" s="219">
        <v>38035.59999999999</v>
      </c>
      <c r="J152" s="219">
        <v>39510.59999999999</v>
      </c>
      <c r="K152" s="219">
        <v>39802.79999999999</v>
      </c>
      <c r="L152" s="219">
        <v>40248.09999999999</v>
      </c>
      <c r="M152" s="220">
        <v>39357.5</v>
      </c>
      <c r="N152" s="220">
        <v>38620</v>
      </c>
      <c r="O152" s="220">
        <v>179865</v>
      </c>
      <c r="P152" s="221">
        <v>-0.017936117936117935</v>
      </c>
    </row>
    <row r="153" spans="1:16" ht="12.75" customHeight="1">
      <c r="A153" s="213">
        <v>143</v>
      </c>
      <c r="B153" s="225" t="s">
        <v>42</v>
      </c>
      <c r="C153" s="217" t="s">
        <v>192</v>
      </c>
      <c r="D153" s="218">
        <v>45498</v>
      </c>
      <c r="E153" s="217">
        <v>918.5</v>
      </c>
      <c r="F153" s="217">
        <v>922.0500000000001</v>
      </c>
      <c r="G153" s="219">
        <v>910.1500000000001</v>
      </c>
      <c r="H153" s="219">
        <v>901.8000000000001</v>
      </c>
      <c r="I153" s="219">
        <v>889.9000000000001</v>
      </c>
      <c r="J153" s="219">
        <v>930.4000000000001</v>
      </c>
      <c r="K153" s="219">
        <v>942.3</v>
      </c>
      <c r="L153" s="219">
        <v>950.6500000000001</v>
      </c>
      <c r="M153" s="220">
        <v>933.95</v>
      </c>
      <c r="N153" s="220">
        <v>913.7</v>
      </c>
      <c r="O153" s="220">
        <v>14089500</v>
      </c>
      <c r="P153" s="221">
        <v>0.012231262460261868</v>
      </c>
    </row>
    <row r="154" spans="1:16" ht="12.75" customHeight="1">
      <c r="A154" s="213">
        <v>144</v>
      </c>
      <c r="B154" s="225" t="s">
        <v>85</v>
      </c>
      <c r="C154" s="217" t="s">
        <v>193</v>
      </c>
      <c r="D154" s="218">
        <v>45498</v>
      </c>
      <c r="E154" s="217">
        <v>4500.25</v>
      </c>
      <c r="F154" s="217">
        <v>4422.683333333333</v>
      </c>
      <c r="G154" s="219">
        <v>4292.566666666667</v>
      </c>
      <c r="H154" s="219">
        <v>4084.883333333333</v>
      </c>
      <c r="I154" s="219">
        <v>3954.7666666666664</v>
      </c>
      <c r="J154" s="219">
        <v>4630.366666666667</v>
      </c>
      <c r="K154" s="219">
        <v>4760.483333333334</v>
      </c>
      <c r="L154" s="219">
        <v>4968.166666666667</v>
      </c>
      <c r="M154" s="220">
        <v>4552.8</v>
      </c>
      <c r="N154" s="220">
        <v>4215</v>
      </c>
      <c r="O154" s="220">
        <v>2218600</v>
      </c>
      <c r="P154" s="221">
        <v>-0.03581051716644937</v>
      </c>
    </row>
    <row r="155" spans="1:16" ht="12.75" customHeight="1">
      <c r="A155" s="213">
        <v>145</v>
      </c>
      <c r="B155" s="225" t="s">
        <v>82</v>
      </c>
      <c r="C155" s="222" t="s">
        <v>194</v>
      </c>
      <c r="D155" s="218">
        <v>45498</v>
      </c>
      <c r="E155" s="217">
        <v>332.25</v>
      </c>
      <c r="F155" s="217">
        <v>331.75</v>
      </c>
      <c r="G155" s="219">
        <v>329.85</v>
      </c>
      <c r="H155" s="219">
        <v>327.45000000000005</v>
      </c>
      <c r="I155" s="219">
        <v>325.55000000000007</v>
      </c>
      <c r="J155" s="219">
        <v>334.15</v>
      </c>
      <c r="K155" s="219">
        <v>336.04999999999995</v>
      </c>
      <c r="L155" s="219">
        <v>338.44999999999993</v>
      </c>
      <c r="M155" s="220">
        <v>333.65</v>
      </c>
      <c r="N155" s="220">
        <v>329.35</v>
      </c>
      <c r="O155" s="220">
        <v>34140000</v>
      </c>
      <c r="P155" s="221">
        <v>-0.024766475276373295</v>
      </c>
    </row>
    <row r="156" spans="1:16" ht="12.75" customHeight="1">
      <c r="A156" s="213">
        <v>146</v>
      </c>
      <c r="B156" s="225" t="s">
        <v>66</v>
      </c>
      <c r="C156" s="217" t="s">
        <v>195</v>
      </c>
      <c r="D156" s="218">
        <v>45498</v>
      </c>
      <c r="E156" s="217">
        <v>503.9</v>
      </c>
      <c r="F156" s="217">
        <v>499.2</v>
      </c>
      <c r="G156" s="219">
        <v>492.9</v>
      </c>
      <c r="H156" s="219">
        <v>481.9</v>
      </c>
      <c r="I156" s="219">
        <v>475.59999999999997</v>
      </c>
      <c r="J156" s="219">
        <v>510.2</v>
      </c>
      <c r="K156" s="219">
        <v>516.5</v>
      </c>
      <c r="L156" s="219">
        <v>527.5</v>
      </c>
      <c r="M156" s="220">
        <v>505.5</v>
      </c>
      <c r="N156" s="220">
        <v>488.2</v>
      </c>
      <c r="O156" s="220">
        <v>65390000</v>
      </c>
      <c r="P156" s="221">
        <v>0.008986600336997512</v>
      </c>
    </row>
    <row r="157" spans="1:16" ht="12.75" customHeight="1">
      <c r="A157" s="213">
        <v>147</v>
      </c>
      <c r="B157" s="225" t="s">
        <v>57</v>
      </c>
      <c r="C157" s="217" t="s">
        <v>196</v>
      </c>
      <c r="D157" s="218">
        <v>45498</v>
      </c>
      <c r="E157" s="217">
        <v>3134.2</v>
      </c>
      <c r="F157" s="217">
        <v>3148.4666666666667</v>
      </c>
      <c r="G157" s="219">
        <v>3112.7333333333336</v>
      </c>
      <c r="H157" s="219">
        <v>3091.266666666667</v>
      </c>
      <c r="I157" s="219">
        <v>3055.5333333333338</v>
      </c>
      <c r="J157" s="219">
        <v>3169.9333333333334</v>
      </c>
      <c r="K157" s="219">
        <v>3205.666666666666</v>
      </c>
      <c r="L157" s="219">
        <v>3227.133333333333</v>
      </c>
      <c r="M157" s="220">
        <v>3184.2</v>
      </c>
      <c r="N157" s="220">
        <v>3127</v>
      </c>
      <c r="O157" s="220">
        <v>2206500</v>
      </c>
      <c r="P157" s="221">
        <v>0.01999306598867445</v>
      </c>
    </row>
    <row r="158" spans="1:16" ht="12.75" customHeight="1">
      <c r="A158" s="213">
        <v>148</v>
      </c>
      <c r="B158" s="225" t="s">
        <v>842</v>
      </c>
      <c r="C158" s="217" t="s">
        <v>197</v>
      </c>
      <c r="D158" s="218">
        <v>45498</v>
      </c>
      <c r="E158" s="217">
        <v>3840.65</v>
      </c>
      <c r="F158" s="217">
        <v>3828.5499999999997</v>
      </c>
      <c r="G158" s="219">
        <v>3793.9499999999994</v>
      </c>
      <c r="H158" s="219">
        <v>3747.2499999999995</v>
      </c>
      <c r="I158" s="219">
        <v>3712.649999999999</v>
      </c>
      <c r="J158" s="219">
        <v>3875.2499999999995</v>
      </c>
      <c r="K158" s="219">
        <v>3909.85</v>
      </c>
      <c r="L158" s="219">
        <v>3956.5499999999997</v>
      </c>
      <c r="M158" s="220">
        <v>3863.15</v>
      </c>
      <c r="N158" s="220">
        <v>3781.85</v>
      </c>
      <c r="O158" s="220">
        <v>1639000</v>
      </c>
      <c r="P158" s="221">
        <v>-0.027876631079478055</v>
      </c>
    </row>
    <row r="159" spans="1:16" ht="12.75" customHeight="1">
      <c r="A159" s="213">
        <v>149</v>
      </c>
      <c r="B159" s="225" t="s">
        <v>61</v>
      </c>
      <c r="C159" s="217" t="s">
        <v>198</v>
      </c>
      <c r="D159" s="218">
        <v>45498</v>
      </c>
      <c r="E159" s="217">
        <v>123.3</v>
      </c>
      <c r="F159" s="217">
        <v>123.43333333333332</v>
      </c>
      <c r="G159" s="219">
        <v>122.46666666666664</v>
      </c>
      <c r="H159" s="219">
        <v>121.63333333333331</v>
      </c>
      <c r="I159" s="219">
        <v>120.66666666666663</v>
      </c>
      <c r="J159" s="219">
        <v>124.26666666666665</v>
      </c>
      <c r="K159" s="219">
        <v>125.23333333333332</v>
      </c>
      <c r="L159" s="219">
        <v>126.06666666666666</v>
      </c>
      <c r="M159" s="220">
        <v>124.4</v>
      </c>
      <c r="N159" s="220">
        <v>122.6</v>
      </c>
      <c r="O159" s="220">
        <v>216696000</v>
      </c>
      <c r="P159" s="221">
        <v>0.07539304430681276</v>
      </c>
    </row>
    <row r="160" spans="1:16" ht="12.75" customHeight="1">
      <c r="A160" s="213">
        <v>150</v>
      </c>
      <c r="B160" s="225" t="s">
        <v>40</v>
      </c>
      <c r="C160" s="217" t="s">
        <v>199</v>
      </c>
      <c r="D160" s="218">
        <v>45498</v>
      </c>
      <c r="E160" s="217">
        <v>6753.1</v>
      </c>
      <c r="F160" s="217">
        <v>6750.583333333333</v>
      </c>
      <c r="G160" s="219">
        <v>6706.166666666666</v>
      </c>
      <c r="H160" s="219">
        <v>6659.233333333333</v>
      </c>
      <c r="I160" s="219">
        <v>6614.816666666666</v>
      </c>
      <c r="J160" s="219">
        <v>6797.516666666666</v>
      </c>
      <c r="K160" s="219">
        <v>6841.9333333333325</v>
      </c>
      <c r="L160" s="219">
        <v>6888.866666666667</v>
      </c>
      <c r="M160" s="220">
        <v>6795</v>
      </c>
      <c r="N160" s="220">
        <v>6703.65</v>
      </c>
      <c r="O160" s="220">
        <v>3654000</v>
      </c>
      <c r="P160" s="221">
        <v>0.01514099180441728</v>
      </c>
    </row>
    <row r="161" spans="1:16" ht="12.75" customHeight="1">
      <c r="A161" s="213">
        <v>151</v>
      </c>
      <c r="B161" s="225" t="s">
        <v>186</v>
      </c>
      <c r="C161" s="224" t="s">
        <v>200</v>
      </c>
      <c r="D161" s="218">
        <v>45498</v>
      </c>
      <c r="E161" s="217">
        <v>330.75</v>
      </c>
      <c r="F161" s="217">
        <v>330.1166666666667</v>
      </c>
      <c r="G161" s="219">
        <v>327.28333333333336</v>
      </c>
      <c r="H161" s="219">
        <v>323.81666666666666</v>
      </c>
      <c r="I161" s="219">
        <v>320.98333333333335</v>
      </c>
      <c r="J161" s="219">
        <v>333.58333333333337</v>
      </c>
      <c r="K161" s="219">
        <v>336.41666666666663</v>
      </c>
      <c r="L161" s="219">
        <v>339.8833333333334</v>
      </c>
      <c r="M161" s="220">
        <v>332.95</v>
      </c>
      <c r="N161" s="220">
        <v>326.65</v>
      </c>
      <c r="O161" s="220">
        <v>66747600</v>
      </c>
      <c r="P161" s="221">
        <v>0.013723346090759979</v>
      </c>
    </row>
    <row r="162" spans="1:16" ht="12.75" customHeight="1">
      <c r="A162" s="213">
        <v>152</v>
      </c>
      <c r="B162" s="225" t="s">
        <v>201</v>
      </c>
      <c r="C162" s="217" t="s">
        <v>202</v>
      </c>
      <c r="D162" s="218">
        <v>45498</v>
      </c>
      <c r="E162" s="217">
        <v>1503.85</v>
      </c>
      <c r="F162" s="217">
        <v>1485.6666666666667</v>
      </c>
      <c r="G162" s="219">
        <v>1458.4333333333334</v>
      </c>
      <c r="H162" s="219">
        <v>1413.0166666666667</v>
      </c>
      <c r="I162" s="219">
        <v>1385.7833333333333</v>
      </c>
      <c r="J162" s="219">
        <v>1531.0833333333335</v>
      </c>
      <c r="K162" s="219">
        <v>1558.3166666666666</v>
      </c>
      <c r="L162" s="219">
        <v>1603.7333333333336</v>
      </c>
      <c r="M162" s="220">
        <v>1512.9</v>
      </c>
      <c r="N162" s="220">
        <v>1440.25</v>
      </c>
      <c r="O162" s="220">
        <v>4595844</v>
      </c>
      <c r="P162" s="221">
        <v>-0.0652317880794702</v>
      </c>
    </row>
    <row r="163" spans="1:16" ht="12.75" customHeight="1">
      <c r="A163" s="213">
        <v>153</v>
      </c>
      <c r="B163" s="225" t="s">
        <v>47</v>
      </c>
      <c r="C163" s="217" t="s">
        <v>203</v>
      </c>
      <c r="D163" s="218">
        <v>45498</v>
      </c>
      <c r="E163" s="217">
        <v>860.35</v>
      </c>
      <c r="F163" s="217">
        <v>855.3333333333334</v>
      </c>
      <c r="G163" s="219">
        <v>846.9666666666667</v>
      </c>
      <c r="H163" s="219">
        <v>833.5833333333334</v>
      </c>
      <c r="I163" s="219">
        <v>825.2166666666667</v>
      </c>
      <c r="J163" s="219">
        <v>868.7166666666667</v>
      </c>
      <c r="K163" s="219">
        <v>877.0833333333333</v>
      </c>
      <c r="L163" s="219">
        <v>890.4666666666667</v>
      </c>
      <c r="M163" s="220">
        <v>863.7</v>
      </c>
      <c r="N163" s="220">
        <v>841.95</v>
      </c>
      <c r="O163" s="220">
        <v>7169750</v>
      </c>
      <c r="P163" s="221">
        <v>-0.04753839205058717</v>
      </c>
    </row>
    <row r="164" spans="1:16" ht="12.75" customHeight="1">
      <c r="A164" s="213">
        <v>154</v>
      </c>
      <c r="B164" s="225" t="s">
        <v>61</v>
      </c>
      <c r="C164" s="217" t="s">
        <v>204</v>
      </c>
      <c r="D164" s="218">
        <v>45498</v>
      </c>
      <c r="E164" s="217">
        <v>265.25</v>
      </c>
      <c r="F164" s="217">
        <v>265.05</v>
      </c>
      <c r="G164" s="219">
        <v>262.90000000000003</v>
      </c>
      <c r="H164" s="219">
        <v>260.55</v>
      </c>
      <c r="I164" s="219">
        <v>258.40000000000003</v>
      </c>
      <c r="J164" s="219">
        <v>267.40000000000003</v>
      </c>
      <c r="K164" s="219">
        <v>269.55</v>
      </c>
      <c r="L164" s="219">
        <v>271.90000000000003</v>
      </c>
      <c r="M164" s="220">
        <v>267.2</v>
      </c>
      <c r="N164" s="220">
        <v>262.7</v>
      </c>
      <c r="O164" s="220">
        <v>55762500</v>
      </c>
      <c r="P164" s="221">
        <v>0.007225107247685708</v>
      </c>
    </row>
    <row r="165" spans="1:16" ht="12.75" customHeight="1">
      <c r="A165" s="213">
        <v>155</v>
      </c>
      <c r="B165" s="225" t="s">
        <v>66</v>
      </c>
      <c r="C165" s="217" t="s">
        <v>205</v>
      </c>
      <c r="D165" s="218">
        <v>45498</v>
      </c>
      <c r="E165" s="217">
        <v>554.5</v>
      </c>
      <c r="F165" s="217">
        <v>546.4166666666666</v>
      </c>
      <c r="G165" s="219">
        <v>536.0833333333333</v>
      </c>
      <c r="H165" s="219">
        <v>517.6666666666666</v>
      </c>
      <c r="I165" s="219">
        <v>507.33333333333326</v>
      </c>
      <c r="J165" s="219">
        <v>564.8333333333333</v>
      </c>
      <c r="K165" s="219">
        <v>575.1666666666665</v>
      </c>
      <c r="L165" s="219">
        <v>593.5833333333333</v>
      </c>
      <c r="M165" s="220">
        <v>556.75</v>
      </c>
      <c r="N165" s="220">
        <v>528</v>
      </c>
      <c r="O165" s="220">
        <v>56998000</v>
      </c>
      <c r="P165" s="221">
        <v>0.02996024575352367</v>
      </c>
    </row>
    <row r="166" spans="1:16" ht="12.75" customHeight="1">
      <c r="A166" s="213">
        <v>156</v>
      </c>
      <c r="B166" s="225" t="s">
        <v>82</v>
      </c>
      <c r="C166" s="217" t="s">
        <v>206</v>
      </c>
      <c r="D166" s="218">
        <v>45498</v>
      </c>
      <c r="E166" s="217">
        <v>3131.8</v>
      </c>
      <c r="F166" s="217">
        <v>3142.2833333333333</v>
      </c>
      <c r="G166" s="219">
        <v>3113.0666666666666</v>
      </c>
      <c r="H166" s="219">
        <v>3094.3333333333335</v>
      </c>
      <c r="I166" s="219">
        <v>3065.116666666667</v>
      </c>
      <c r="J166" s="219">
        <v>3161.0166666666664</v>
      </c>
      <c r="K166" s="219">
        <v>3190.2333333333327</v>
      </c>
      <c r="L166" s="219">
        <v>3208.9666666666662</v>
      </c>
      <c r="M166" s="220">
        <v>3171.5</v>
      </c>
      <c r="N166" s="220">
        <v>3123.55</v>
      </c>
      <c r="O166" s="220">
        <v>35825500</v>
      </c>
      <c r="P166" s="221">
        <v>-0.017961527654996128</v>
      </c>
    </row>
    <row r="167" spans="1:16" ht="12.75" customHeight="1">
      <c r="A167" s="213">
        <v>157</v>
      </c>
      <c r="B167" s="225" t="s">
        <v>129</v>
      </c>
      <c r="C167" s="217" t="s">
        <v>207</v>
      </c>
      <c r="D167" s="218">
        <v>45498</v>
      </c>
      <c r="E167" s="217">
        <v>150.05</v>
      </c>
      <c r="F167" s="217">
        <v>150.06666666666666</v>
      </c>
      <c r="G167" s="219">
        <v>148.68333333333334</v>
      </c>
      <c r="H167" s="219">
        <v>147.31666666666666</v>
      </c>
      <c r="I167" s="219">
        <v>145.93333333333334</v>
      </c>
      <c r="J167" s="219">
        <v>151.43333333333334</v>
      </c>
      <c r="K167" s="219">
        <v>152.81666666666666</v>
      </c>
      <c r="L167" s="219">
        <v>154.18333333333334</v>
      </c>
      <c r="M167" s="220">
        <v>151.45</v>
      </c>
      <c r="N167" s="220">
        <v>148.7</v>
      </c>
      <c r="O167" s="220">
        <v>139864000</v>
      </c>
      <c r="P167" s="221">
        <v>0.0425785675949669</v>
      </c>
    </row>
    <row r="168" spans="1:16" ht="12.75" customHeight="1">
      <c r="A168" s="213">
        <v>158</v>
      </c>
      <c r="B168" s="225" t="s">
        <v>66</v>
      </c>
      <c r="C168" s="217" t="s">
        <v>208</v>
      </c>
      <c r="D168" s="218">
        <v>45498</v>
      </c>
      <c r="E168" s="217">
        <v>727.8</v>
      </c>
      <c r="F168" s="217">
        <v>729.5166666666668</v>
      </c>
      <c r="G168" s="219">
        <v>724.9833333333336</v>
      </c>
      <c r="H168" s="219">
        <v>722.1666666666669</v>
      </c>
      <c r="I168" s="219">
        <v>717.6333333333337</v>
      </c>
      <c r="J168" s="219">
        <v>732.3333333333335</v>
      </c>
      <c r="K168" s="219">
        <v>736.8666666666666</v>
      </c>
      <c r="L168" s="219">
        <v>739.6833333333334</v>
      </c>
      <c r="M168" s="220">
        <v>734.05</v>
      </c>
      <c r="N168" s="220">
        <v>726.7</v>
      </c>
      <c r="O168" s="220">
        <v>17530400</v>
      </c>
      <c r="P168" s="221">
        <v>0.02187091960455139</v>
      </c>
    </row>
    <row r="169" spans="1:16" ht="12.75" customHeight="1">
      <c r="A169" s="213">
        <v>159</v>
      </c>
      <c r="B169" s="225" t="s">
        <v>66</v>
      </c>
      <c r="C169" s="222" t="s">
        <v>209</v>
      </c>
      <c r="D169" s="218">
        <v>45498</v>
      </c>
      <c r="E169" s="217">
        <v>1511.45</v>
      </c>
      <c r="F169" s="217">
        <v>1506.55</v>
      </c>
      <c r="G169" s="219">
        <v>1492.1</v>
      </c>
      <c r="H169" s="219">
        <v>1472.75</v>
      </c>
      <c r="I169" s="219">
        <v>1458.3</v>
      </c>
      <c r="J169" s="219">
        <v>1525.8999999999999</v>
      </c>
      <c r="K169" s="219">
        <v>1540.3500000000001</v>
      </c>
      <c r="L169" s="219">
        <v>1559.6999999999998</v>
      </c>
      <c r="M169" s="220">
        <v>1521</v>
      </c>
      <c r="N169" s="220">
        <v>1487.2</v>
      </c>
      <c r="O169" s="220">
        <v>9646125</v>
      </c>
      <c r="P169" s="221">
        <v>0.00437312092460271</v>
      </c>
    </row>
    <row r="170" spans="1:16" ht="12.75" customHeight="1">
      <c r="A170" s="213">
        <v>160</v>
      </c>
      <c r="B170" s="225" t="s">
        <v>61</v>
      </c>
      <c r="C170" s="217" t="s">
        <v>210</v>
      </c>
      <c r="D170" s="218">
        <v>45498</v>
      </c>
      <c r="E170" s="217">
        <v>847.85</v>
      </c>
      <c r="F170" s="217">
        <v>849.8166666666666</v>
      </c>
      <c r="G170" s="219">
        <v>843.7833333333332</v>
      </c>
      <c r="H170" s="219">
        <v>839.7166666666666</v>
      </c>
      <c r="I170" s="219">
        <v>833.6833333333332</v>
      </c>
      <c r="J170" s="219">
        <v>853.8833333333332</v>
      </c>
      <c r="K170" s="219">
        <v>859.9166666666665</v>
      </c>
      <c r="L170" s="219">
        <v>863.9833333333332</v>
      </c>
      <c r="M170" s="220">
        <v>855.85</v>
      </c>
      <c r="N170" s="220">
        <v>845.75</v>
      </c>
      <c r="O170" s="220">
        <v>93566250</v>
      </c>
      <c r="P170" s="221">
        <v>0.03689451112071545</v>
      </c>
    </row>
    <row r="171" spans="1:16" ht="12.75" customHeight="1">
      <c r="A171" s="213">
        <v>161</v>
      </c>
      <c r="B171" s="225" t="s">
        <v>47</v>
      </c>
      <c r="C171" s="217" t="s">
        <v>211</v>
      </c>
      <c r="D171" s="218">
        <v>45498</v>
      </c>
      <c r="E171" s="217">
        <v>28554.95</v>
      </c>
      <c r="F171" s="217">
        <v>28420.2</v>
      </c>
      <c r="G171" s="219">
        <v>28060.4</v>
      </c>
      <c r="H171" s="219">
        <v>27565.850000000002</v>
      </c>
      <c r="I171" s="219">
        <v>27206.050000000003</v>
      </c>
      <c r="J171" s="219">
        <v>28914.75</v>
      </c>
      <c r="K171" s="219">
        <v>29274.549999999996</v>
      </c>
      <c r="L171" s="219">
        <v>29769.1</v>
      </c>
      <c r="M171" s="220">
        <v>28780</v>
      </c>
      <c r="N171" s="220">
        <v>27925.65</v>
      </c>
      <c r="O171" s="220">
        <v>290175</v>
      </c>
      <c r="P171" s="221">
        <v>0.029811019430396594</v>
      </c>
    </row>
    <row r="172" spans="1:16" ht="12.75" customHeight="1">
      <c r="A172" s="213">
        <v>162</v>
      </c>
      <c r="B172" s="225" t="s">
        <v>40</v>
      </c>
      <c r="C172" s="217" t="s">
        <v>212</v>
      </c>
      <c r="D172" s="218">
        <v>45498</v>
      </c>
      <c r="E172" s="217">
        <v>7926.65</v>
      </c>
      <c r="F172" s="217">
        <v>7869.05</v>
      </c>
      <c r="G172" s="219">
        <v>7791.1</v>
      </c>
      <c r="H172" s="219">
        <v>7655.55</v>
      </c>
      <c r="I172" s="219">
        <v>7577.6</v>
      </c>
      <c r="J172" s="219">
        <v>8004.6</v>
      </c>
      <c r="K172" s="219">
        <v>8082.549999999999</v>
      </c>
      <c r="L172" s="219">
        <v>8218.1</v>
      </c>
      <c r="M172" s="220">
        <v>7947</v>
      </c>
      <c r="N172" s="220">
        <v>7733.5</v>
      </c>
      <c r="O172" s="220">
        <v>1852650</v>
      </c>
      <c r="P172" s="221">
        <v>0.0057817589576547234</v>
      </c>
    </row>
    <row r="173" spans="1:16" ht="12.75" customHeight="1">
      <c r="A173" s="213">
        <v>163</v>
      </c>
      <c r="B173" s="225" t="s">
        <v>45</v>
      </c>
      <c r="C173" s="217" t="s">
        <v>213</v>
      </c>
      <c r="D173" s="218">
        <v>45498</v>
      </c>
      <c r="E173" s="217">
        <v>2471.15</v>
      </c>
      <c r="F173" s="217">
        <v>2458.9666666666667</v>
      </c>
      <c r="G173" s="219">
        <v>2438.9333333333334</v>
      </c>
      <c r="H173" s="219">
        <v>2406.7166666666667</v>
      </c>
      <c r="I173" s="219">
        <v>2386.6833333333334</v>
      </c>
      <c r="J173" s="219">
        <v>2491.1833333333334</v>
      </c>
      <c r="K173" s="219">
        <v>2511.216666666667</v>
      </c>
      <c r="L173" s="219">
        <v>2543.4333333333334</v>
      </c>
      <c r="M173" s="220">
        <v>2479</v>
      </c>
      <c r="N173" s="220">
        <v>2426.75</v>
      </c>
      <c r="O173" s="220">
        <v>4226625</v>
      </c>
      <c r="P173" s="221">
        <v>0.022962425122526775</v>
      </c>
    </row>
    <row r="174" spans="1:16" ht="12.75" customHeight="1">
      <c r="A174" s="213">
        <v>164</v>
      </c>
      <c r="B174" s="225" t="s">
        <v>66</v>
      </c>
      <c r="C174" s="217" t="s">
        <v>214</v>
      </c>
      <c r="D174" s="218">
        <v>45498</v>
      </c>
      <c r="E174" s="217">
        <v>2929.5</v>
      </c>
      <c r="F174" s="217">
        <v>2927.633333333333</v>
      </c>
      <c r="G174" s="219">
        <v>2910.6166666666663</v>
      </c>
      <c r="H174" s="219">
        <v>2891.733333333333</v>
      </c>
      <c r="I174" s="219">
        <v>2874.7166666666662</v>
      </c>
      <c r="J174" s="219">
        <v>2946.5166666666664</v>
      </c>
      <c r="K174" s="219">
        <v>2963.533333333333</v>
      </c>
      <c r="L174" s="219">
        <v>2982.4166666666665</v>
      </c>
      <c r="M174" s="220">
        <v>2944.65</v>
      </c>
      <c r="N174" s="220">
        <v>2908.75</v>
      </c>
      <c r="O174" s="220">
        <v>4994400</v>
      </c>
      <c r="P174" s="221">
        <v>0.08110916293265796</v>
      </c>
    </row>
    <row r="175" spans="1:16" ht="12.75" customHeight="1">
      <c r="A175" s="213">
        <v>165</v>
      </c>
      <c r="B175" s="225" t="s">
        <v>42</v>
      </c>
      <c r="C175" s="217" t="s">
        <v>215</v>
      </c>
      <c r="D175" s="218">
        <v>45498</v>
      </c>
      <c r="E175" s="217">
        <v>1521</v>
      </c>
      <c r="F175" s="217">
        <v>1519.4166666666667</v>
      </c>
      <c r="G175" s="219">
        <v>1509.8333333333335</v>
      </c>
      <c r="H175" s="219">
        <v>1498.6666666666667</v>
      </c>
      <c r="I175" s="219">
        <v>1489.0833333333335</v>
      </c>
      <c r="J175" s="219">
        <v>1530.5833333333335</v>
      </c>
      <c r="K175" s="219">
        <v>1540.166666666667</v>
      </c>
      <c r="L175" s="219">
        <v>1551.3333333333335</v>
      </c>
      <c r="M175" s="220">
        <v>1529</v>
      </c>
      <c r="N175" s="220">
        <v>1508.25</v>
      </c>
      <c r="O175" s="220">
        <v>17216850</v>
      </c>
      <c r="P175" s="221">
        <v>0.004020900518430829</v>
      </c>
    </row>
    <row r="176" spans="1:16" ht="12.75" customHeight="1">
      <c r="A176" s="213">
        <v>166</v>
      </c>
      <c r="B176" s="225" t="s">
        <v>201</v>
      </c>
      <c r="C176" s="217" t="s">
        <v>216</v>
      </c>
      <c r="D176" s="218">
        <v>45498</v>
      </c>
      <c r="E176" s="217">
        <v>783.25</v>
      </c>
      <c r="F176" s="217">
        <v>777.3166666666666</v>
      </c>
      <c r="G176" s="219">
        <v>764.2333333333332</v>
      </c>
      <c r="H176" s="219">
        <v>745.2166666666666</v>
      </c>
      <c r="I176" s="219">
        <v>732.1333333333332</v>
      </c>
      <c r="J176" s="219">
        <v>796.3333333333333</v>
      </c>
      <c r="K176" s="219">
        <v>809.4166666666667</v>
      </c>
      <c r="L176" s="219">
        <v>828.4333333333333</v>
      </c>
      <c r="M176" s="220">
        <v>790.4</v>
      </c>
      <c r="N176" s="220">
        <v>758.3</v>
      </c>
      <c r="O176" s="220">
        <v>6052500</v>
      </c>
      <c r="P176" s="221">
        <v>0.10306178239475124</v>
      </c>
    </row>
    <row r="177" spans="1:16" ht="12.75" customHeight="1">
      <c r="A177" s="213">
        <v>167</v>
      </c>
      <c r="B177" s="225" t="s">
        <v>42</v>
      </c>
      <c r="C177" s="217" t="s">
        <v>217</v>
      </c>
      <c r="D177" s="218">
        <v>45498</v>
      </c>
      <c r="E177" s="217">
        <v>715.95</v>
      </c>
      <c r="F177" s="217">
        <v>717.9</v>
      </c>
      <c r="G177" s="219">
        <v>708.5999999999999</v>
      </c>
      <c r="H177" s="219">
        <v>701.2499999999999</v>
      </c>
      <c r="I177" s="219">
        <v>691.9499999999998</v>
      </c>
      <c r="J177" s="219">
        <v>725.25</v>
      </c>
      <c r="K177" s="219">
        <v>734.55</v>
      </c>
      <c r="L177" s="219">
        <v>741.9000000000001</v>
      </c>
      <c r="M177" s="220">
        <v>727.2</v>
      </c>
      <c r="N177" s="220">
        <v>710.55</v>
      </c>
      <c r="O177" s="220">
        <v>5471000</v>
      </c>
      <c r="P177" s="221">
        <v>0.1717712572285286</v>
      </c>
    </row>
    <row r="178" spans="1:16" ht="12.75" customHeight="1">
      <c r="A178" s="213">
        <v>168</v>
      </c>
      <c r="B178" s="225" t="s">
        <v>842</v>
      </c>
      <c r="C178" s="224" t="s">
        <v>218</v>
      </c>
      <c r="D178" s="218">
        <v>45498</v>
      </c>
      <c r="E178" s="217">
        <v>1115.1</v>
      </c>
      <c r="F178" s="217">
        <v>1116.3166666666666</v>
      </c>
      <c r="G178" s="219">
        <v>1108.1333333333332</v>
      </c>
      <c r="H178" s="219">
        <v>1101.1666666666665</v>
      </c>
      <c r="I178" s="219">
        <v>1092.9833333333331</v>
      </c>
      <c r="J178" s="219">
        <v>1123.2833333333333</v>
      </c>
      <c r="K178" s="219">
        <v>1131.4666666666667</v>
      </c>
      <c r="L178" s="219">
        <v>1138.4333333333334</v>
      </c>
      <c r="M178" s="220">
        <v>1124.5</v>
      </c>
      <c r="N178" s="220">
        <v>1109.35</v>
      </c>
      <c r="O178" s="220">
        <v>9632700</v>
      </c>
      <c r="P178" s="221">
        <v>0.01819661647578629</v>
      </c>
    </row>
    <row r="179" spans="1:16" ht="12.75" customHeight="1">
      <c r="A179" s="213">
        <v>169</v>
      </c>
      <c r="B179" s="225" t="s">
        <v>77</v>
      </c>
      <c r="C179" s="217" t="s">
        <v>219</v>
      </c>
      <c r="D179" s="218">
        <v>45498</v>
      </c>
      <c r="E179" s="217">
        <v>1868.4</v>
      </c>
      <c r="F179" s="217">
        <v>1863.3333333333333</v>
      </c>
      <c r="G179" s="219">
        <v>1848.2166666666665</v>
      </c>
      <c r="H179" s="219">
        <v>1828.0333333333333</v>
      </c>
      <c r="I179" s="219">
        <v>1812.9166666666665</v>
      </c>
      <c r="J179" s="219">
        <v>1883.5166666666664</v>
      </c>
      <c r="K179" s="219">
        <v>1898.6333333333332</v>
      </c>
      <c r="L179" s="219">
        <v>1918.8166666666664</v>
      </c>
      <c r="M179" s="220">
        <v>1878.45</v>
      </c>
      <c r="N179" s="220">
        <v>1843.15</v>
      </c>
      <c r="O179" s="220">
        <v>7061500</v>
      </c>
      <c r="P179" s="221">
        <v>-0.007658797077009556</v>
      </c>
    </row>
    <row r="180" spans="1:16" ht="12.75" customHeight="1">
      <c r="A180" s="213">
        <v>170</v>
      </c>
      <c r="B180" s="225" t="s">
        <v>57</v>
      </c>
      <c r="C180" s="223" t="s">
        <v>220</v>
      </c>
      <c r="D180" s="218">
        <v>45498</v>
      </c>
      <c r="E180" s="217">
        <v>1099</v>
      </c>
      <c r="F180" s="217">
        <v>1097.8999999999999</v>
      </c>
      <c r="G180" s="219">
        <v>1093.7999999999997</v>
      </c>
      <c r="H180" s="219">
        <v>1088.6</v>
      </c>
      <c r="I180" s="219">
        <v>1084.4999999999998</v>
      </c>
      <c r="J180" s="219">
        <v>1103.0999999999997</v>
      </c>
      <c r="K180" s="219">
        <v>1107.1999999999996</v>
      </c>
      <c r="L180" s="219">
        <v>1112.3999999999996</v>
      </c>
      <c r="M180" s="220">
        <v>1102</v>
      </c>
      <c r="N180" s="220">
        <v>1092.7</v>
      </c>
      <c r="O180" s="220">
        <v>11884050</v>
      </c>
      <c r="P180" s="221">
        <v>0.0012131781476286158</v>
      </c>
    </row>
    <row r="181" spans="1:16" ht="12.75" customHeight="1">
      <c r="A181" s="213">
        <v>171</v>
      </c>
      <c r="B181" s="225" t="s">
        <v>54</v>
      </c>
      <c r="C181" s="217" t="s">
        <v>221</v>
      </c>
      <c r="D181" s="218">
        <v>45498</v>
      </c>
      <c r="E181" s="217">
        <v>1005.8</v>
      </c>
      <c r="F181" s="217">
        <v>1002.4499999999999</v>
      </c>
      <c r="G181" s="219">
        <v>994.5999999999999</v>
      </c>
      <c r="H181" s="219">
        <v>983.4</v>
      </c>
      <c r="I181" s="219">
        <v>975.55</v>
      </c>
      <c r="J181" s="219">
        <v>1013.6499999999999</v>
      </c>
      <c r="K181" s="219">
        <v>1021.5</v>
      </c>
      <c r="L181" s="219">
        <v>1032.6999999999998</v>
      </c>
      <c r="M181" s="220">
        <v>1010.3</v>
      </c>
      <c r="N181" s="220">
        <v>991.25</v>
      </c>
      <c r="O181" s="220">
        <v>66614900</v>
      </c>
      <c r="P181" s="221">
        <v>-0.011241275154087921</v>
      </c>
    </row>
    <row r="182" spans="1:16" ht="12.75" customHeight="1">
      <c r="A182" s="213">
        <v>172</v>
      </c>
      <c r="B182" s="225" t="s">
        <v>186</v>
      </c>
      <c r="C182" s="217" t="s">
        <v>222</v>
      </c>
      <c r="D182" s="218">
        <v>45498</v>
      </c>
      <c r="E182" s="217">
        <v>436.4</v>
      </c>
      <c r="F182" s="217">
        <v>438.1666666666667</v>
      </c>
      <c r="G182" s="219">
        <v>433.78333333333336</v>
      </c>
      <c r="H182" s="219">
        <v>431.1666666666667</v>
      </c>
      <c r="I182" s="219">
        <v>426.78333333333336</v>
      </c>
      <c r="J182" s="219">
        <v>440.78333333333336</v>
      </c>
      <c r="K182" s="219">
        <v>445.1666666666667</v>
      </c>
      <c r="L182" s="219">
        <v>447.78333333333336</v>
      </c>
      <c r="M182" s="220">
        <v>442.55</v>
      </c>
      <c r="N182" s="220">
        <v>435.55</v>
      </c>
      <c r="O182" s="220">
        <v>95530050</v>
      </c>
      <c r="P182" s="221">
        <v>0.020713430553752507</v>
      </c>
    </row>
    <row r="183" spans="1:16" ht="12.75" customHeight="1">
      <c r="A183" s="213">
        <v>173</v>
      </c>
      <c r="B183" s="225" t="s">
        <v>129</v>
      </c>
      <c r="C183" s="217" t="s">
        <v>223</v>
      </c>
      <c r="D183" s="218">
        <v>45498</v>
      </c>
      <c r="E183" s="217">
        <v>175.25</v>
      </c>
      <c r="F183" s="217">
        <v>175.6833333333333</v>
      </c>
      <c r="G183" s="219">
        <v>174.26666666666662</v>
      </c>
      <c r="H183" s="219">
        <v>173.2833333333333</v>
      </c>
      <c r="I183" s="219">
        <v>171.86666666666662</v>
      </c>
      <c r="J183" s="219">
        <v>176.66666666666663</v>
      </c>
      <c r="K183" s="219">
        <v>178.08333333333331</v>
      </c>
      <c r="L183" s="219">
        <v>179.06666666666663</v>
      </c>
      <c r="M183" s="220">
        <v>177.1</v>
      </c>
      <c r="N183" s="220">
        <v>174.7</v>
      </c>
      <c r="O183" s="220">
        <v>218933000</v>
      </c>
      <c r="P183" s="221">
        <v>0.021871951532576886</v>
      </c>
    </row>
    <row r="184" spans="1:16" ht="12.75" customHeight="1">
      <c r="A184" s="213">
        <v>174</v>
      </c>
      <c r="B184" s="225" t="s">
        <v>85</v>
      </c>
      <c r="C184" s="217" t="s">
        <v>224</v>
      </c>
      <c r="D184" s="218">
        <v>45498</v>
      </c>
      <c r="E184" s="217">
        <v>3982.95</v>
      </c>
      <c r="F184" s="217">
        <v>3967.9666666666667</v>
      </c>
      <c r="G184" s="219">
        <v>3926.4833333333336</v>
      </c>
      <c r="H184" s="219">
        <v>3870.016666666667</v>
      </c>
      <c r="I184" s="219">
        <v>3828.5333333333338</v>
      </c>
      <c r="J184" s="219">
        <v>4024.4333333333334</v>
      </c>
      <c r="K184" s="219">
        <v>4065.916666666666</v>
      </c>
      <c r="L184" s="219">
        <v>4122.383333333333</v>
      </c>
      <c r="M184" s="220">
        <v>4009.45</v>
      </c>
      <c r="N184" s="220">
        <v>3911.5</v>
      </c>
      <c r="O184" s="220">
        <v>17983700</v>
      </c>
      <c r="P184" s="221">
        <v>0.0026929982046678637</v>
      </c>
    </row>
    <row r="185" spans="1:16" ht="12.75" customHeight="1">
      <c r="A185" s="213">
        <v>175</v>
      </c>
      <c r="B185" s="225" t="s">
        <v>85</v>
      </c>
      <c r="C185" s="217" t="s">
        <v>225</v>
      </c>
      <c r="D185" s="218">
        <v>45498</v>
      </c>
      <c r="E185" s="217">
        <v>1477.8</v>
      </c>
      <c r="F185" s="217">
        <v>1464.2833333333335</v>
      </c>
      <c r="G185" s="219">
        <v>1442.416666666667</v>
      </c>
      <c r="H185" s="219">
        <v>1407.0333333333335</v>
      </c>
      <c r="I185" s="219">
        <v>1385.166666666667</v>
      </c>
      <c r="J185" s="219">
        <v>1499.666666666667</v>
      </c>
      <c r="K185" s="219">
        <v>1521.5333333333333</v>
      </c>
      <c r="L185" s="219">
        <v>1556.916666666667</v>
      </c>
      <c r="M185" s="220">
        <v>1486.15</v>
      </c>
      <c r="N185" s="220">
        <v>1428.9</v>
      </c>
      <c r="O185" s="220">
        <v>16076400</v>
      </c>
      <c r="P185" s="221">
        <v>3.732318142798492E-05</v>
      </c>
    </row>
    <row r="186" spans="1:16" ht="12.75" customHeight="1">
      <c r="A186" s="213">
        <v>176</v>
      </c>
      <c r="B186" s="225" t="s">
        <v>57</v>
      </c>
      <c r="C186" s="217" t="s">
        <v>226</v>
      </c>
      <c r="D186" s="218">
        <v>45498</v>
      </c>
      <c r="E186" s="217">
        <v>3445.8</v>
      </c>
      <c r="F186" s="217">
        <v>3433.0833333333335</v>
      </c>
      <c r="G186" s="219">
        <v>3416.166666666667</v>
      </c>
      <c r="H186" s="219">
        <v>3386.5333333333333</v>
      </c>
      <c r="I186" s="219">
        <v>3369.616666666667</v>
      </c>
      <c r="J186" s="219">
        <v>3462.716666666667</v>
      </c>
      <c r="K186" s="219">
        <v>3479.633333333334</v>
      </c>
      <c r="L186" s="219">
        <v>3509.2666666666673</v>
      </c>
      <c r="M186" s="220">
        <v>3450</v>
      </c>
      <c r="N186" s="220">
        <v>3403.45</v>
      </c>
      <c r="O186" s="220">
        <v>8340500</v>
      </c>
      <c r="P186" s="221">
        <v>0.01783235451147891</v>
      </c>
    </row>
    <row r="187" spans="1:16" ht="12.75" customHeight="1">
      <c r="A187" s="213">
        <v>177</v>
      </c>
      <c r="B187" s="225" t="s">
        <v>42</v>
      </c>
      <c r="C187" s="217" t="s">
        <v>227</v>
      </c>
      <c r="D187" s="218">
        <v>45498</v>
      </c>
      <c r="E187" s="217">
        <v>2799.95</v>
      </c>
      <c r="F187" s="217">
        <v>2802.7666666666664</v>
      </c>
      <c r="G187" s="219">
        <v>2775.1333333333328</v>
      </c>
      <c r="H187" s="219">
        <v>2750.316666666666</v>
      </c>
      <c r="I187" s="219">
        <v>2722.6833333333325</v>
      </c>
      <c r="J187" s="219">
        <v>2827.583333333333</v>
      </c>
      <c r="K187" s="219">
        <v>2855.2166666666662</v>
      </c>
      <c r="L187" s="219">
        <v>2880.0333333333333</v>
      </c>
      <c r="M187" s="220">
        <v>2830.4</v>
      </c>
      <c r="N187" s="220">
        <v>2777.95</v>
      </c>
      <c r="O187" s="220">
        <v>1337750</v>
      </c>
      <c r="P187" s="221">
        <v>0.010003775009437523</v>
      </c>
    </row>
    <row r="188" spans="1:16" ht="12.75" customHeight="1">
      <c r="A188" s="213">
        <v>178</v>
      </c>
      <c r="B188" s="225" t="s">
        <v>45</v>
      </c>
      <c r="C188" s="217" t="s">
        <v>228</v>
      </c>
      <c r="D188" s="218">
        <v>45498</v>
      </c>
      <c r="E188" s="217">
        <v>5538.95</v>
      </c>
      <c r="F188" s="217">
        <v>5509.583333333333</v>
      </c>
      <c r="G188" s="219">
        <v>5441.366666666666</v>
      </c>
      <c r="H188" s="219">
        <v>5343.783333333333</v>
      </c>
      <c r="I188" s="219">
        <v>5275.566666666666</v>
      </c>
      <c r="J188" s="219">
        <v>5607.166666666666</v>
      </c>
      <c r="K188" s="219">
        <v>5675.383333333333</v>
      </c>
      <c r="L188" s="219">
        <v>5772.966666666666</v>
      </c>
      <c r="M188" s="220">
        <v>5577.8</v>
      </c>
      <c r="N188" s="220">
        <v>5412</v>
      </c>
      <c r="O188" s="220">
        <v>3258400</v>
      </c>
      <c r="P188" s="221">
        <v>0.0004912797838368951</v>
      </c>
    </row>
    <row r="189" spans="1:16" ht="12.75" customHeight="1">
      <c r="A189" s="213">
        <v>179</v>
      </c>
      <c r="B189" s="225" t="s">
        <v>54</v>
      </c>
      <c r="C189" s="217" t="s">
        <v>229</v>
      </c>
      <c r="D189" s="218">
        <v>45498</v>
      </c>
      <c r="E189" s="217">
        <v>2369.5</v>
      </c>
      <c r="F189" s="217">
        <v>2373.5333333333333</v>
      </c>
      <c r="G189" s="219">
        <v>2349.0666666666666</v>
      </c>
      <c r="H189" s="219">
        <v>2328.633333333333</v>
      </c>
      <c r="I189" s="219">
        <v>2304.1666666666665</v>
      </c>
      <c r="J189" s="219">
        <v>2393.9666666666667</v>
      </c>
      <c r="K189" s="219">
        <v>2418.433333333333</v>
      </c>
      <c r="L189" s="219">
        <v>2438.866666666667</v>
      </c>
      <c r="M189" s="220">
        <v>2398</v>
      </c>
      <c r="N189" s="220">
        <v>2353.1</v>
      </c>
      <c r="O189" s="220">
        <v>6807150</v>
      </c>
      <c r="P189" s="221">
        <v>0.015295468782626854</v>
      </c>
    </row>
    <row r="190" spans="1:16" ht="12.75" customHeight="1">
      <c r="A190" s="213">
        <v>180</v>
      </c>
      <c r="B190" s="225" t="s">
        <v>57</v>
      </c>
      <c r="C190" s="217" t="s">
        <v>230</v>
      </c>
      <c r="D190" s="218">
        <v>45498</v>
      </c>
      <c r="E190" s="217">
        <v>2005.4</v>
      </c>
      <c r="F190" s="217">
        <v>1998.1000000000001</v>
      </c>
      <c r="G190" s="219">
        <v>1976.2000000000003</v>
      </c>
      <c r="H190" s="219">
        <v>1947.0000000000002</v>
      </c>
      <c r="I190" s="219">
        <v>1925.1000000000004</v>
      </c>
      <c r="J190" s="219">
        <v>2027.3000000000002</v>
      </c>
      <c r="K190" s="219">
        <v>2049.2000000000003</v>
      </c>
      <c r="L190" s="219">
        <v>2078.4</v>
      </c>
      <c r="M190" s="220">
        <v>2020</v>
      </c>
      <c r="N190" s="220">
        <v>1968.9</v>
      </c>
      <c r="O190" s="220">
        <v>2145200</v>
      </c>
      <c r="P190" s="221">
        <v>-0.05163572060123784</v>
      </c>
    </row>
    <row r="191" spans="1:16" ht="12.75" customHeight="1">
      <c r="A191" s="213">
        <v>181</v>
      </c>
      <c r="B191" s="225" t="s">
        <v>47</v>
      </c>
      <c r="C191" s="217" t="s">
        <v>231</v>
      </c>
      <c r="D191" s="218">
        <v>45498</v>
      </c>
      <c r="E191" s="217">
        <v>11850.5</v>
      </c>
      <c r="F191" s="217">
        <v>11803.85</v>
      </c>
      <c r="G191" s="219">
        <v>11641.75</v>
      </c>
      <c r="H191" s="219">
        <v>11433</v>
      </c>
      <c r="I191" s="219">
        <v>11270.9</v>
      </c>
      <c r="J191" s="219">
        <v>12012.6</v>
      </c>
      <c r="K191" s="219">
        <v>12174.700000000003</v>
      </c>
      <c r="L191" s="219">
        <v>12383.45</v>
      </c>
      <c r="M191" s="220">
        <v>11965.95</v>
      </c>
      <c r="N191" s="220">
        <v>11595.1</v>
      </c>
      <c r="O191" s="220">
        <v>2416600</v>
      </c>
      <c r="P191" s="221">
        <v>0.04388768898488121</v>
      </c>
    </row>
    <row r="192" spans="1:16" ht="12.75" customHeight="1">
      <c r="A192" s="213">
        <v>182</v>
      </c>
      <c r="B192" s="225" t="s">
        <v>842</v>
      </c>
      <c r="C192" s="217" t="s">
        <v>232</v>
      </c>
      <c r="D192" s="218">
        <v>45498</v>
      </c>
      <c r="E192" s="217">
        <v>577.4</v>
      </c>
      <c r="F192" s="217">
        <v>575.7166666666667</v>
      </c>
      <c r="G192" s="219">
        <v>572.9333333333334</v>
      </c>
      <c r="H192" s="219">
        <v>568.4666666666667</v>
      </c>
      <c r="I192" s="219">
        <v>565.6833333333334</v>
      </c>
      <c r="J192" s="219">
        <v>580.1833333333334</v>
      </c>
      <c r="K192" s="219">
        <v>582.9666666666667</v>
      </c>
      <c r="L192" s="219">
        <v>587.4333333333334</v>
      </c>
      <c r="M192" s="220">
        <v>578.5</v>
      </c>
      <c r="N192" s="220">
        <v>571.25</v>
      </c>
      <c r="O192" s="220">
        <v>35916400</v>
      </c>
      <c r="P192" s="221">
        <v>0.0018130393792153165</v>
      </c>
    </row>
    <row r="193" spans="1:16" ht="12.75" customHeight="1">
      <c r="A193" s="213">
        <v>183</v>
      </c>
      <c r="B193" s="225" t="s">
        <v>129</v>
      </c>
      <c r="C193" s="217" t="s">
        <v>233</v>
      </c>
      <c r="D193" s="218">
        <v>45498</v>
      </c>
      <c r="E193" s="217">
        <v>467.5</v>
      </c>
      <c r="F193" s="217">
        <v>465.0166666666667</v>
      </c>
      <c r="G193" s="219">
        <v>459.8333333333334</v>
      </c>
      <c r="H193" s="219">
        <v>452.16666666666674</v>
      </c>
      <c r="I193" s="219">
        <v>446.98333333333346</v>
      </c>
      <c r="J193" s="219">
        <v>472.6833333333334</v>
      </c>
      <c r="K193" s="219">
        <v>477.8666666666667</v>
      </c>
      <c r="L193" s="219">
        <v>485.53333333333336</v>
      </c>
      <c r="M193" s="220">
        <v>470.2</v>
      </c>
      <c r="N193" s="220">
        <v>457.35</v>
      </c>
      <c r="O193" s="220">
        <v>125092400</v>
      </c>
      <c r="P193" s="221">
        <v>-0.009957222171657414</v>
      </c>
    </row>
    <row r="194" spans="1:16" ht="12.75" customHeight="1">
      <c r="A194" s="213">
        <v>184</v>
      </c>
      <c r="B194" s="225" t="s">
        <v>40</v>
      </c>
      <c r="C194" s="217" t="s">
        <v>234</v>
      </c>
      <c r="D194" s="218">
        <v>45498</v>
      </c>
      <c r="E194" s="217">
        <v>1452.1</v>
      </c>
      <c r="F194" s="217">
        <v>1465.1499999999999</v>
      </c>
      <c r="G194" s="219">
        <v>1434.4999999999998</v>
      </c>
      <c r="H194" s="219">
        <v>1416.8999999999999</v>
      </c>
      <c r="I194" s="219">
        <v>1386.2499999999998</v>
      </c>
      <c r="J194" s="219">
        <v>1482.7499999999998</v>
      </c>
      <c r="K194" s="219">
        <v>1513.3999999999999</v>
      </c>
      <c r="L194" s="219">
        <v>1530.9999999999998</v>
      </c>
      <c r="M194" s="220">
        <v>1495.8</v>
      </c>
      <c r="N194" s="220">
        <v>1447.55</v>
      </c>
      <c r="O194" s="220">
        <v>8161800</v>
      </c>
      <c r="P194" s="221">
        <v>-0.029397074562968247</v>
      </c>
    </row>
    <row r="195" spans="1:16" ht="12.75" customHeight="1">
      <c r="A195" s="213">
        <v>185</v>
      </c>
      <c r="B195" s="225" t="s">
        <v>85</v>
      </c>
      <c r="C195" s="217" t="s">
        <v>235</v>
      </c>
      <c r="D195" s="218">
        <v>45498</v>
      </c>
      <c r="E195" s="217">
        <v>530</v>
      </c>
      <c r="F195" s="217">
        <v>528.3333333333334</v>
      </c>
      <c r="G195" s="219">
        <v>518.4166666666667</v>
      </c>
      <c r="H195" s="219">
        <v>506.83333333333337</v>
      </c>
      <c r="I195" s="219">
        <v>496.91666666666674</v>
      </c>
      <c r="J195" s="219">
        <v>539.9166666666667</v>
      </c>
      <c r="K195" s="219">
        <v>549.8333333333335</v>
      </c>
      <c r="L195" s="219">
        <v>561.4166666666667</v>
      </c>
      <c r="M195" s="220">
        <v>538.25</v>
      </c>
      <c r="N195" s="220">
        <v>516.75</v>
      </c>
      <c r="O195" s="220">
        <v>61516500</v>
      </c>
      <c r="P195" s="221">
        <v>-0.02042229971814838</v>
      </c>
    </row>
    <row r="196" spans="1:16" ht="12.75" customHeight="1">
      <c r="A196" s="213">
        <v>186</v>
      </c>
      <c r="B196" s="225" t="s">
        <v>42</v>
      </c>
      <c r="C196" s="217" t="s">
        <v>237</v>
      </c>
      <c r="D196" s="218">
        <v>45498</v>
      </c>
      <c r="E196" s="217">
        <v>1074.95</v>
      </c>
      <c r="F196" s="217">
        <v>1080.3833333333334</v>
      </c>
      <c r="G196" s="219">
        <v>1061.966666666667</v>
      </c>
      <c r="H196" s="219">
        <v>1048.9833333333336</v>
      </c>
      <c r="I196" s="219">
        <v>1030.566666666667</v>
      </c>
      <c r="J196" s="219">
        <v>1093.3666666666668</v>
      </c>
      <c r="K196" s="219">
        <v>1111.7833333333333</v>
      </c>
      <c r="L196" s="219">
        <v>1124.7666666666667</v>
      </c>
      <c r="M196" s="220">
        <v>1098.8</v>
      </c>
      <c r="N196" s="220">
        <v>1067.4</v>
      </c>
      <c r="O196" s="220">
        <v>13221900</v>
      </c>
      <c r="P196" s="221">
        <v>0.05387374461979914</v>
      </c>
    </row>
    <row r="197" spans="1:16" ht="12.75" customHeight="1">
      <c r="A197" s="213"/>
      <c r="B197" s="225"/>
      <c r="C197" s="217"/>
      <c r="D197" s="218"/>
      <c r="E197" s="217"/>
      <c r="F197" s="217"/>
      <c r="G197" s="219"/>
      <c r="H197" s="219"/>
      <c r="I197" s="219"/>
      <c r="J197" s="219"/>
      <c r="K197" s="219"/>
      <c r="L197" s="219"/>
      <c r="M197" s="220"/>
      <c r="N197" s="220"/>
      <c r="O197" s="220"/>
      <c r="P197" s="221"/>
    </row>
    <row r="198" spans="1:16" ht="12.75" customHeight="1">
      <c r="A198" s="213"/>
      <c r="B198" s="43"/>
      <c r="C198" s="207"/>
      <c r="D198" s="208"/>
      <c r="E198" s="209"/>
      <c r="F198" s="209"/>
      <c r="G198" s="210"/>
      <c r="H198" s="210"/>
      <c r="I198" s="210"/>
      <c r="J198" s="210"/>
      <c r="K198" s="210"/>
      <c r="L198" s="210"/>
      <c r="M198" s="207"/>
      <c r="N198" s="207"/>
      <c r="O198" s="211"/>
      <c r="P198" s="212"/>
    </row>
    <row r="199" spans="1:16" ht="12.75" customHeight="1">
      <c r="A199" s="207"/>
      <c r="B199" s="43"/>
      <c r="C199" s="37"/>
      <c r="D199" s="38"/>
      <c r="E199" s="39"/>
      <c r="F199" s="39"/>
      <c r="G199" s="40"/>
      <c r="H199" s="40"/>
      <c r="I199" s="40"/>
      <c r="J199" s="40"/>
      <c r="K199" s="40"/>
      <c r="L199" s="40"/>
      <c r="M199" s="37"/>
      <c r="N199" s="37"/>
      <c r="O199" s="41"/>
      <c r="P199" s="42"/>
    </row>
    <row r="200" spans="1:16" ht="12.75" customHeight="1">
      <c r="A200" s="207"/>
      <c r="B200" s="43"/>
      <c r="C200" s="37"/>
      <c r="D200" s="38"/>
      <c r="E200" s="39"/>
      <c r="F200" s="39"/>
      <c r="G200" s="40"/>
      <c r="H200" s="40"/>
      <c r="I200" s="40"/>
      <c r="J200" s="40"/>
      <c r="K200" s="40"/>
      <c r="L200" s="1"/>
      <c r="M200" s="1"/>
      <c r="N200" s="1"/>
      <c r="O200" s="1"/>
      <c r="P200" s="1"/>
    </row>
    <row r="201" spans="1:16" ht="12.75" customHeight="1">
      <c r="A201" s="207"/>
      <c r="B201" s="4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207"/>
      <c r="B202" s="4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207"/>
      <c r="B203" s="4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207"/>
      <c r="B204" s="4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20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0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0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4" t="s">
        <v>238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4" t="s">
        <v>239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4" t="s">
        <v>240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4" t="s">
        <v>241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4" t="s">
        <v>242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243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45" t="s">
        <v>244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45" t="s">
        <v>245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45" t="s">
        <v>246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45" t="s">
        <v>247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5" t="s">
        <v>248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5" t="s">
        <v>249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5" t="s">
        <v>250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5" t="s">
        <v>251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5" t="s">
        <v>252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ht="12.75" customHeight="1">
      <c r="A23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3"/>
  <sheetViews>
    <sheetView zoomScale="85" zoomScaleNormal="85" workbookViewId="0" topLeftCell="A1">
      <pane ySplit="9" topLeftCell="A10" activePane="bottomLeft" state="frozen"/>
      <selection pane="topLeft" activeCell="A10" sqref="A10"/>
      <selection pane="bottomLeft" activeCell="B10" sqref="B10"/>
    </sheetView>
  </sheetViews>
  <sheetFormatPr defaultColWidth="14.421875" defaultRowHeight="15" customHeight="1"/>
  <cols>
    <col min="1" max="1" width="5.7109375" style="0" customWidth="1"/>
    <col min="2" max="2" width="14.28125" style="0" customWidth="1"/>
    <col min="3" max="3" width="9.00390625" style="0" customWidth="1"/>
    <col min="4" max="4" width="9.57421875" style="0" customWidth="1"/>
    <col min="5" max="12" width="9.8515625" style="0" customWidth="1"/>
    <col min="13" max="13" width="12.7109375" style="0" customWidth="1"/>
    <col min="14" max="15" width="9.281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6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47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47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7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6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45475</v>
      </c>
      <c r="L6" s="46"/>
      <c r="M6" s="1"/>
      <c r="N6" s="1"/>
      <c r="O6" s="1"/>
    </row>
    <row r="7" spans="2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6"/>
      <c r="M7" s="1"/>
      <c r="N7" s="1"/>
      <c r="O7" s="1"/>
    </row>
    <row r="8" spans="1:15" ht="28.5" customHeight="1">
      <c r="A8" s="326" t="s">
        <v>16</v>
      </c>
      <c r="B8" s="328"/>
      <c r="C8" s="331" t="s">
        <v>20</v>
      </c>
      <c r="D8" s="331" t="s">
        <v>21</v>
      </c>
      <c r="E8" s="323" t="s">
        <v>22</v>
      </c>
      <c r="F8" s="324"/>
      <c r="G8" s="325"/>
      <c r="H8" s="323" t="s">
        <v>23</v>
      </c>
      <c r="I8" s="324"/>
      <c r="J8" s="325"/>
      <c r="K8" s="26"/>
      <c r="L8" s="48"/>
      <c r="M8" s="48"/>
      <c r="N8" s="1"/>
      <c r="O8" s="1"/>
    </row>
    <row r="9" spans="1:15" ht="36" customHeight="1">
      <c r="A9" s="327"/>
      <c r="B9" s="330"/>
      <c r="C9" s="330"/>
      <c r="D9" s="33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49" t="s">
        <v>32</v>
      </c>
      <c r="M9" s="50" t="s">
        <v>253</v>
      </c>
      <c r="N9" s="1"/>
      <c r="O9" s="1"/>
    </row>
    <row r="10" spans="1:15" ht="12.75" customHeight="1">
      <c r="A10" s="51">
        <v>1</v>
      </c>
      <c r="B10" s="34" t="s">
        <v>254</v>
      </c>
      <c r="C10" s="34">
        <v>24141.95</v>
      </c>
      <c r="D10" s="34">
        <v>24099.55</v>
      </c>
      <c r="E10" s="34">
        <v>24035.1</v>
      </c>
      <c r="F10" s="34">
        <v>23928.25</v>
      </c>
      <c r="G10" s="34">
        <v>23863.8</v>
      </c>
      <c r="H10" s="34">
        <v>24206.399999999998</v>
      </c>
      <c r="I10" s="34">
        <v>24270.850000000002</v>
      </c>
      <c r="J10" s="34">
        <v>24377.699999999997</v>
      </c>
      <c r="K10" s="34">
        <v>24164</v>
      </c>
      <c r="L10" s="34">
        <v>23992.7</v>
      </c>
      <c r="M10" s="52"/>
      <c r="N10" s="1"/>
      <c r="O10" s="1"/>
    </row>
    <row r="11" spans="1:15" ht="12.75" customHeight="1">
      <c r="A11" s="51">
        <v>2</v>
      </c>
      <c r="B11" s="35" t="s">
        <v>255</v>
      </c>
      <c r="C11" s="34">
        <v>52574.75</v>
      </c>
      <c r="D11" s="34">
        <v>52465.65</v>
      </c>
      <c r="E11" s="34">
        <v>52275.15</v>
      </c>
      <c r="F11" s="34">
        <v>51975.55</v>
      </c>
      <c r="G11" s="34">
        <v>51785.05</v>
      </c>
      <c r="H11" s="34">
        <v>52765.25</v>
      </c>
      <c r="I11" s="34">
        <v>52955.75</v>
      </c>
      <c r="J11" s="34">
        <v>53255.35</v>
      </c>
      <c r="K11" s="34">
        <v>52656.15</v>
      </c>
      <c r="L11" s="34">
        <v>52166.05</v>
      </c>
      <c r="M11" s="52"/>
      <c r="N11" s="1"/>
      <c r="O11" s="1"/>
    </row>
    <row r="12" spans="1:15" ht="12.75" customHeight="1">
      <c r="A12" s="51">
        <v>3</v>
      </c>
      <c r="B12" s="31" t="s">
        <v>256</v>
      </c>
      <c r="C12" s="36">
        <v>6773.85</v>
      </c>
      <c r="D12" s="36">
        <v>6794.966666666667</v>
      </c>
      <c r="E12" s="36">
        <v>6727.183333333334</v>
      </c>
      <c r="F12" s="36">
        <v>6680.516666666667</v>
      </c>
      <c r="G12" s="36">
        <v>6612.7333333333345</v>
      </c>
      <c r="H12" s="36">
        <v>6841.633333333334</v>
      </c>
      <c r="I12" s="36">
        <v>6909.416666666667</v>
      </c>
      <c r="J12" s="36">
        <v>6956.083333333334</v>
      </c>
      <c r="K12" s="36">
        <v>6862.75</v>
      </c>
      <c r="L12" s="36">
        <v>6748.3</v>
      </c>
      <c r="M12" s="52"/>
      <c r="N12" s="1"/>
      <c r="O12" s="1"/>
    </row>
    <row r="13" spans="1:15" ht="12.75" customHeight="1">
      <c r="A13" s="51">
        <v>4</v>
      </c>
      <c r="B13" s="31" t="s">
        <v>257</v>
      </c>
      <c r="C13" s="36">
        <v>9131.7</v>
      </c>
      <c r="D13" s="36">
        <v>9134</v>
      </c>
      <c r="E13" s="36">
        <v>9104.7</v>
      </c>
      <c r="F13" s="36">
        <v>9077.7</v>
      </c>
      <c r="G13" s="36">
        <v>9048.400000000001</v>
      </c>
      <c r="H13" s="36">
        <v>9161</v>
      </c>
      <c r="I13" s="36">
        <v>9190.3</v>
      </c>
      <c r="J13" s="36">
        <v>9217.3</v>
      </c>
      <c r="K13" s="36">
        <v>9163.3</v>
      </c>
      <c r="L13" s="36">
        <v>9107</v>
      </c>
      <c r="M13" s="52"/>
      <c r="N13" s="1"/>
      <c r="O13" s="1"/>
    </row>
    <row r="14" spans="1:15" ht="12.75" customHeight="1">
      <c r="A14" s="51">
        <v>5</v>
      </c>
      <c r="B14" s="31" t="s">
        <v>258</v>
      </c>
      <c r="C14" s="36">
        <v>36869.2</v>
      </c>
      <c r="D14" s="36">
        <v>36682.666666666664</v>
      </c>
      <c r="E14" s="36">
        <v>36271.98333333333</v>
      </c>
      <c r="F14" s="36">
        <v>35674.76666666666</v>
      </c>
      <c r="G14" s="36">
        <v>35264.08333333333</v>
      </c>
      <c r="H14" s="36">
        <v>37279.88333333333</v>
      </c>
      <c r="I14" s="36">
        <v>37690.566666666666</v>
      </c>
      <c r="J14" s="36">
        <v>38287.78333333333</v>
      </c>
      <c r="K14" s="36">
        <v>37093.35</v>
      </c>
      <c r="L14" s="36">
        <v>36085.45</v>
      </c>
      <c r="M14" s="52"/>
      <c r="N14" s="1"/>
      <c r="O14" s="1"/>
    </row>
    <row r="15" spans="1:15" ht="12.75" customHeight="1">
      <c r="A15" s="51">
        <v>6</v>
      </c>
      <c r="B15" s="31" t="s">
        <v>259</v>
      </c>
      <c r="C15" s="36">
        <v>10732.15</v>
      </c>
      <c r="D15" s="36">
        <v>10705.733333333334</v>
      </c>
      <c r="E15" s="36">
        <v>10657.866666666667</v>
      </c>
      <c r="F15" s="36">
        <v>10583.583333333334</v>
      </c>
      <c r="G15" s="36">
        <v>10535.716666666667</v>
      </c>
      <c r="H15" s="36">
        <v>10780.016666666666</v>
      </c>
      <c r="I15" s="36">
        <v>10827.883333333335</v>
      </c>
      <c r="J15" s="36">
        <v>10902.166666666666</v>
      </c>
      <c r="K15" s="36">
        <v>10753.6</v>
      </c>
      <c r="L15" s="36">
        <v>10631.45</v>
      </c>
      <c r="M15" s="52"/>
      <c r="N15" s="1"/>
      <c r="O15" s="1"/>
    </row>
    <row r="16" spans="1:15" ht="12.75" customHeight="1">
      <c r="A16" s="51">
        <v>7</v>
      </c>
      <c r="B16" s="31" t="s">
        <v>260</v>
      </c>
      <c r="C16" s="36">
        <v>15840.4</v>
      </c>
      <c r="D16" s="36">
        <v>15793.25</v>
      </c>
      <c r="E16" s="36">
        <v>15736.85</v>
      </c>
      <c r="F16" s="36">
        <v>15633.300000000001</v>
      </c>
      <c r="G16" s="36">
        <v>15576.900000000001</v>
      </c>
      <c r="H16" s="36">
        <v>15896.8</v>
      </c>
      <c r="I16" s="36">
        <v>15953.2</v>
      </c>
      <c r="J16" s="36">
        <v>16056.749999999998</v>
      </c>
      <c r="K16" s="36">
        <v>15849.65</v>
      </c>
      <c r="L16" s="36">
        <v>15689.7</v>
      </c>
      <c r="M16" s="52"/>
      <c r="N16" s="1"/>
      <c r="O16" s="1"/>
    </row>
    <row r="17" spans="1:15" ht="12.75" customHeight="1">
      <c r="A17" s="51">
        <v>8</v>
      </c>
      <c r="B17" s="53" t="s">
        <v>41</v>
      </c>
      <c r="C17" s="31">
        <v>8587.4</v>
      </c>
      <c r="D17" s="36">
        <v>8564.866666666667</v>
      </c>
      <c r="E17" s="36">
        <v>8483.883333333333</v>
      </c>
      <c r="F17" s="36">
        <v>8380.366666666667</v>
      </c>
      <c r="G17" s="36">
        <v>8299.383333333333</v>
      </c>
      <c r="H17" s="36">
        <v>8668.383333333333</v>
      </c>
      <c r="I17" s="36">
        <v>8749.366666666667</v>
      </c>
      <c r="J17" s="36">
        <v>8852.883333333333</v>
      </c>
      <c r="K17" s="31">
        <v>8645.85</v>
      </c>
      <c r="L17" s="31">
        <v>8461.35</v>
      </c>
      <c r="M17" s="31">
        <v>2.51582</v>
      </c>
      <c r="N17" s="1"/>
      <c r="O17" s="1"/>
    </row>
    <row r="18" spans="1:15" ht="12.75" customHeight="1">
      <c r="A18" s="51">
        <v>9</v>
      </c>
      <c r="B18" s="53" t="s">
        <v>48</v>
      </c>
      <c r="C18" s="31">
        <v>2749.6</v>
      </c>
      <c r="D18" s="36">
        <v>2712.566666666667</v>
      </c>
      <c r="E18" s="36">
        <v>2656.133333333334</v>
      </c>
      <c r="F18" s="36">
        <v>2562.666666666667</v>
      </c>
      <c r="G18" s="36">
        <v>2506.233333333334</v>
      </c>
      <c r="H18" s="36">
        <v>2806.033333333334</v>
      </c>
      <c r="I18" s="36">
        <v>2862.4666666666676</v>
      </c>
      <c r="J18" s="36">
        <v>2955.9333333333343</v>
      </c>
      <c r="K18" s="31">
        <v>2769</v>
      </c>
      <c r="L18" s="31">
        <v>2619.1</v>
      </c>
      <c r="M18" s="31">
        <v>8.9526</v>
      </c>
      <c r="N18" s="1"/>
      <c r="O18" s="1"/>
    </row>
    <row r="19" spans="1:15" ht="12.75" customHeight="1">
      <c r="A19" s="51">
        <v>10</v>
      </c>
      <c r="B19" s="53" t="s">
        <v>310</v>
      </c>
      <c r="C19" s="31">
        <v>1614</v>
      </c>
      <c r="D19" s="36">
        <v>1600.9833333333333</v>
      </c>
      <c r="E19" s="36">
        <v>1572.9666666666667</v>
      </c>
      <c r="F19" s="36">
        <v>1531.9333333333334</v>
      </c>
      <c r="G19" s="36">
        <v>1503.9166666666667</v>
      </c>
      <c r="H19" s="36">
        <v>1642.0166666666667</v>
      </c>
      <c r="I19" s="36">
        <v>1670.0333333333335</v>
      </c>
      <c r="J19" s="36">
        <v>1711.0666666666666</v>
      </c>
      <c r="K19" s="31">
        <v>1629</v>
      </c>
      <c r="L19" s="31">
        <v>1559.95</v>
      </c>
      <c r="M19" s="31">
        <v>9.78635</v>
      </c>
      <c r="N19" s="1"/>
      <c r="O19" s="1"/>
    </row>
    <row r="20" spans="1:15" ht="12.75" customHeight="1">
      <c r="A20" s="51">
        <v>11</v>
      </c>
      <c r="B20" s="53" t="s">
        <v>62</v>
      </c>
      <c r="C20" s="31">
        <v>673.85</v>
      </c>
      <c r="D20" s="36">
        <v>671.85</v>
      </c>
      <c r="E20" s="36">
        <v>667</v>
      </c>
      <c r="F20" s="36">
        <v>660.15</v>
      </c>
      <c r="G20" s="36">
        <v>655.3</v>
      </c>
      <c r="H20" s="36">
        <v>678.7</v>
      </c>
      <c r="I20" s="36">
        <v>683.5500000000002</v>
      </c>
      <c r="J20" s="36">
        <v>690.4000000000001</v>
      </c>
      <c r="K20" s="31">
        <v>676.7</v>
      </c>
      <c r="L20" s="31">
        <v>665</v>
      </c>
      <c r="M20" s="31">
        <v>11.55952</v>
      </c>
      <c r="N20" s="1"/>
      <c r="O20" s="1"/>
    </row>
    <row r="21" spans="1:15" ht="12.75" customHeight="1">
      <c r="A21" s="51">
        <v>12</v>
      </c>
      <c r="B21" s="53" t="s">
        <v>826</v>
      </c>
      <c r="C21" s="31">
        <v>999.2</v>
      </c>
      <c r="D21" s="36">
        <v>1001.0333333333334</v>
      </c>
      <c r="E21" s="36">
        <v>994.2166666666668</v>
      </c>
      <c r="F21" s="36">
        <v>989.2333333333333</v>
      </c>
      <c r="G21" s="36">
        <v>982.4166666666667</v>
      </c>
      <c r="H21" s="36">
        <v>1006.0166666666669</v>
      </c>
      <c r="I21" s="36">
        <v>1012.8333333333335</v>
      </c>
      <c r="J21" s="36">
        <v>1017.816666666667</v>
      </c>
      <c r="K21" s="31">
        <v>1007.85</v>
      </c>
      <c r="L21" s="31">
        <v>996.05</v>
      </c>
      <c r="M21" s="31">
        <v>4.72079</v>
      </c>
      <c r="N21" s="1"/>
      <c r="O21" s="1"/>
    </row>
    <row r="22" spans="1:15" ht="12.75" customHeight="1">
      <c r="A22" s="51">
        <v>13</v>
      </c>
      <c r="B22" s="53" t="s">
        <v>49</v>
      </c>
      <c r="C22" s="31">
        <v>3183.8</v>
      </c>
      <c r="D22" s="36">
        <v>3178.1666666666665</v>
      </c>
      <c r="E22" s="36">
        <v>3163.183333333333</v>
      </c>
      <c r="F22" s="36">
        <v>3142.5666666666666</v>
      </c>
      <c r="G22" s="36">
        <v>3127.583333333333</v>
      </c>
      <c r="H22" s="36">
        <v>3198.783333333333</v>
      </c>
      <c r="I22" s="36">
        <v>3213.7666666666664</v>
      </c>
      <c r="J22" s="36">
        <v>3234.3833333333328</v>
      </c>
      <c r="K22" s="31">
        <v>3193.15</v>
      </c>
      <c r="L22" s="31">
        <v>3157.55</v>
      </c>
      <c r="M22" s="31">
        <v>8.3217</v>
      </c>
      <c r="N22" s="1"/>
      <c r="O22" s="1"/>
    </row>
    <row r="23" spans="1:15" ht="12.75" customHeight="1">
      <c r="A23" s="51">
        <v>14</v>
      </c>
      <c r="B23" s="53" t="s">
        <v>261</v>
      </c>
      <c r="C23" s="31">
        <v>1776.85</v>
      </c>
      <c r="D23" s="36">
        <v>1781.9833333333333</v>
      </c>
      <c r="E23" s="36">
        <v>1766.9666666666667</v>
      </c>
      <c r="F23" s="36">
        <v>1757.0833333333333</v>
      </c>
      <c r="G23" s="36">
        <v>1742.0666666666666</v>
      </c>
      <c r="H23" s="36">
        <v>1791.8666666666668</v>
      </c>
      <c r="I23" s="36">
        <v>1806.8833333333337</v>
      </c>
      <c r="J23" s="36">
        <v>1816.7666666666669</v>
      </c>
      <c r="K23" s="31">
        <v>1797</v>
      </c>
      <c r="L23" s="31">
        <v>1772.1</v>
      </c>
      <c r="M23" s="31">
        <v>2.76666</v>
      </c>
      <c r="N23" s="1"/>
      <c r="O23" s="1"/>
    </row>
    <row r="24" spans="1:15" ht="12.75" customHeight="1">
      <c r="A24" s="51">
        <v>15</v>
      </c>
      <c r="B24" s="53" t="s">
        <v>50</v>
      </c>
      <c r="C24" s="31">
        <v>1474.5</v>
      </c>
      <c r="D24" s="36">
        <v>1479.1666666666667</v>
      </c>
      <c r="E24" s="36">
        <v>1466.9333333333334</v>
      </c>
      <c r="F24" s="36">
        <v>1459.3666666666666</v>
      </c>
      <c r="G24" s="36">
        <v>1447.1333333333332</v>
      </c>
      <c r="H24" s="36">
        <v>1486.7333333333336</v>
      </c>
      <c r="I24" s="36">
        <v>1498.9666666666667</v>
      </c>
      <c r="J24" s="36">
        <v>1506.5333333333338</v>
      </c>
      <c r="K24" s="31">
        <v>1491.4</v>
      </c>
      <c r="L24" s="31">
        <v>1471.6</v>
      </c>
      <c r="M24" s="31">
        <v>33.7273</v>
      </c>
      <c r="N24" s="1"/>
      <c r="O24" s="1"/>
    </row>
    <row r="25" spans="1:15" ht="12.75" customHeight="1">
      <c r="A25" s="51">
        <v>16</v>
      </c>
      <c r="B25" s="53" t="s">
        <v>789</v>
      </c>
      <c r="C25" s="31">
        <v>717.45</v>
      </c>
      <c r="D25" s="36">
        <v>717.6666666666666</v>
      </c>
      <c r="E25" s="36">
        <v>712.4333333333333</v>
      </c>
      <c r="F25" s="36">
        <v>707.4166666666666</v>
      </c>
      <c r="G25" s="36">
        <v>702.1833333333333</v>
      </c>
      <c r="H25" s="36">
        <v>722.6833333333333</v>
      </c>
      <c r="I25" s="36">
        <v>727.9166666666666</v>
      </c>
      <c r="J25" s="36">
        <v>732.9333333333333</v>
      </c>
      <c r="K25" s="31">
        <v>722.9</v>
      </c>
      <c r="L25" s="31">
        <v>712.65</v>
      </c>
      <c r="M25" s="31">
        <v>34.33119</v>
      </c>
      <c r="N25" s="1"/>
      <c r="O25" s="1"/>
    </row>
    <row r="26" spans="1:15" ht="12.75" customHeight="1">
      <c r="A26" s="51">
        <v>17</v>
      </c>
      <c r="B26" s="53" t="s">
        <v>262</v>
      </c>
      <c r="C26" s="31">
        <v>888.05</v>
      </c>
      <c r="D26" s="36">
        <v>891.0166666666668</v>
      </c>
      <c r="E26" s="36">
        <v>880.0333333333335</v>
      </c>
      <c r="F26" s="36">
        <v>872.0166666666668</v>
      </c>
      <c r="G26" s="36">
        <v>861.0333333333335</v>
      </c>
      <c r="H26" s="36">
        <v>899.0333333333335</v>
      </c>
      <c r="I26" s="36">
        <v>910.0166666666669</v>
      </c>
      <c r="J26" s="36">
        <v>918.0333333333335</v>
      </c>
      <c r="K26" s="31">
        <v>902</v>
      </c>
      <c r="L26" s="31">
        <v>883</v>
      </c>
      <c r="M26" s="31">
        <v>10.62754</v>
      </c>
      <c r="N26" s="1"/>
      <c r="O26" s="1"/>
    </row>
    <row r="27" spans="1:15" ht="12.75" customHeight="1">
      <c r="A27" s="51">
        <v>18</v>
      </c>
      <c r="B27" s="53" t="s">
        <v>263</v>
      </c>
      <c r="C27" s="31">
        <v>332.6</v>
      </c>
      <c r="D27" s="36">
        <v>332.9</v>
      </c>
      <c r="E27" s="36">
        <v>330.84999999999997</v>
      </c>
      <c r="F27" s="36">
        <v>329.09999999999997</v>
      </c>
      <c r="G27" s="36">
        <v>327.04999999999995</v>
      </c>
      <c r="H27" s="36">
        <v>334.65</v>
      </c>
      <c r="I27" s="36">
        <v>336.69999999999993</v>
      </c>
      <c r="J27" s="36">
        <v>338.45</v>
      </c>
      <c r="K27" s="31">
        <v>334.95</v>
      </c>
      <c r="L27" s="31">
        <v>331.15</v>
      </c>
      <c r="M27" s="31">
        <v>9.11492</v>
      </c>
      <c r="N27" s="1"/>
      <c r="O27" s="1"/>
    </row>
    <row r="28" spans="1:15" ht="12.75" customHeight="1">
      <c r="A28" s="51">
        <v>19</v>
      </c>
      <c r="B28" s="53" t="s">
        <v>44</v>
      </c>
      <c r="C28" s="31">
        <v>240.2</v>
      </c>
      <c r="D28" s="36">
        <v>239.51666666666665</v>
      </c>
      <c r="E28" s="36">
        <v>238.0433333333333</v>
      </c>
      <c r="F28" s="36">
        <v>235.88666666666666</v>
      </c>
      <c r="G28" s="36">
        <v>234.4133333333333</v>
      </c>
      <c r="H28" s="36">
        <v>241.6733333333333</v>
      </c>
      <c r="I28" s="36">
        <v>243.14666666666665</v>
      </c>
      <c r="J28" s="36">
        <v>245.30333333333328</v>
      </c>
      <c r="K28" s="31">
        <v>240.99</v>
      </c>
      <c r="L28" s="31">
        <v>237.36</v>
      </c>
      <c r="M28" s="31">
        <v>28.89894</v>
      </c>
      <c r="N28" s="1"/>
      <c r="O28" s="1"/>
    </row>
    <row r="29" spans="1:15" ht="12.75" customHeight="1">
      <c r="A29" s="51">
        <v>20</v>
      </c>
      <c r="B29" s="53" t="s">
        <v>46</v>
      </c>
      <c r="C29" s="31">
        <v>322.5</v>
      </c>
      <c r="D29" s="36">
        <v>320.90000000000003</v>
      </c>
      <c r="E29" s="36">
        <v>315.1000000000001</v>
      </c>
      <c r="F29" s="36">
        <v>307.70000000000005</v>
      </c>
      <c r="G29" s="36">
        <v>301.9000000000001</v>
      </c>
      <c r="H29" s="36">
        <v>328.30000000000007</v>
      </c>
      <c r="I29" s="36">
        <v>334.1</v>
      </c>
      <c r="J29" s="36">
        <v>341.50000000000006</v>
      </c>
      <c r="K29" s="31">
        <v>326.7</v>
      </c>
      <c r="L29" s="31">
        <v>313.5</v>
      </c>
      <c r="M29" s="31">
        <v>43.95944</v>
      </c>
      <c r="N29" s="1"/>
      <c r="O29" s="1"/>
    </row>
    <row r="30" spans="1:15" ht="12.75" customHeight="1">
      <c r="A30" s="51">
        <v>21</v>
      </c>
      <c r="B30" s="53" t="s">
        <v>51</v>
      </c>
      <c r="C30" s="31">
        <v>4958.6</v>
      </c>
      <c r="D30" s="36">
        <v>4970.133333333334</v>
      </c>
      <c r="E30" s="36">
        <v>4929.466666666668</v>
      </c>
      <c r="F30" s="36">
        <v>4900.333333333334</v>
      </c>
      <c r="G30" s="36">
        <v>4859.666666666668</v>
      </c>
      <c r="H30" s="36">
        <v>4999.266666666668</v>
      </c>
      <c r="I30" s="36">
        <v>5039.933333333334</v>
      </c>
      <c r="J30" s="36">
        <v>5069.066666666668</v>
      </c>
      <c r="K30" s="31">
        <v>5010.8</v>
      </c>
      <c r="L30" s="31">
        <v>4941</v>
      </c>
      <c r="M30" s="31">
        <v>1.72179</v>
      </c>
      <c r="N30" s="1"/>
      <c r="O30" s="1"/>
    </row>
    <row r="31" spans="1:15" ht="12.75" customHeight="1">
      <c r="A31" s="51">
        <v>22</v>
      </c>
      <c r="B31" s="53" t="s">
        <v>52</v>
      </c>
      <c r="C31" s="31">
        <v>695</v>
      </c>
      <c r="D31" s="36">
        <v>686.9499999999999</v>
      </c>
      <c r="E31" s="36">
        <v>672.0999999999999</v>
      </c>
      <c r="F31" s="36">
        <v>649.1999999999999</v>
      </c>
      <c r="G31" s="36">
        <v>634.3499999999999</v>
      </c>
      <c r="H31" s="36">
        <v>709.8499999999999</v>
      </c>
      <c r="I31" s="36">
        <v>724.7</v>
      </c>
      <c r="J31" s="36">
        <v>747.5999999999999</v>
      </c>
      <c r="K31" s="31">
        <v>701.8</v>
      </c>
      <c r="L31" s="31">
        <v>664.05</v>
      </c>
      <c r="M31" s="31">
        <v>68.20204</v>
      </c>
      <c r="N31" s="1"/>
      <c r="O31" s="1"/>
    </row>
    <row r="32" spans="1:15" ht="12.75" customHeight="1">
      <c r="A32" s="51">
        <v>23</v>
      </c>
      <c r="B32" s="53" t="s">
        <v>53</v>
      </c>
      <c r="C32" s="31">
        <v>6140.5</v>
      </c>
      <c r="D32" s="36">
        <v>6142.983333333334</v>
      </c>
      <c r="E32" s="36">
        <v>6105.966666666667</v>
      </c>
      <c r="F32" s="36">
        <v>6071.433333333333</v>
      </c>
      <c r="G32" s="36">
        <v>6034.416666666667</v>
      </c>
      <c r="H32" s="36">
        <v>6177.516666666667</v>
      </c>
      <c r="I32" s="36">
        <v>6214.533333333334</v>
      </c>
      <c r="J32" s="36">
        <v>6249.0666666666675</v>
      </c>
      <c r="K32" s="31">
        <v>6180</v>
      </c>
      <c r="L32" s="31">
        <v>6108.45</v>
      </c>
      <c r="M32" s="31">
        <v>3.74933</v>
      </c>
      <c r="N32" s="1"/>
      <c r="O32" s="1"/>
    </row>
    <row r="33" spans="1:15" ht="12.75" customHeight="1">
      <c r="A33" s="51">
        <v>24</v>
      </c>
      <c r="B33" s="53" t="s">
        <v>55</v>
      </c>
      <c r="C33" s="31">
        <v>545.9</v>
      </c>
      <c r="D33" s="36">
        <v>543.3166666666667</v>
      </c>
      <c r="E33" s="36">
        <v>537.1333333333334</v>
      </c>
      <c r="F33" s="36">
        <v>528.3666666666667</v>
      </c>
      <c r="G33" s="36">
        <v>522.1833333333334</v>
      </c>
      <c r="H33" s="36">
        <v>552.0833333333335</v>
      </c>
      <c r="I33" s="36">
        <v>558.2666666666667</v>
      </c>
      <c r="J33" s="36">
        <v>567.0333333333335</v>
      </c>
      <c r="K33" s="31">
        <v>549.5</v>
      </c>
      <c r="L33" s="31">
        <v>534.55</v>
      </c>
      <c r="M33" s="31">
        <v>34.27707</v>
      </c>
      <c r="N33" s="1"/>
      <c r="O33" s="1"/>
    </row>
    <row r="34" spans="1:15" ht="12.75" customHeight="1">
      <c r="A34" s="51">
        <v>25</v>
      </c>
      <c r="B34" s="53" t="s">
        <v>56</v>
      </c>
      <c r="C34" s="31">
        <v>238.78</v>
      </c>
      <c r="D34" s="36">
        <v>239.14666666666668</v>
      </c>
      <c r="E34" s="36">
        <v>235.00333333333336</v>
      </c>
      <c r="F34" s="36">
        <v>231.2266666666667</v>
      </c>
      <c r="G34" s="36">
        <v>227.08333333333337</v>
      </c>
      <c r="H34" s="36">
        <v>242.92333333333335</v>
      </c>
      <c r="I34" s="36">
        <v>247.06666666666666</v>
      </c>
      <c r="J34" s="36">
        <v>250.84333333333333</v>
      </c>
      <c r="K34" s="31">
        <v>243.29</v>
      </c>
      <c r="L34" s="31">
        <v>235.37</v>
      </c>
      <c r="M34" s="31">
        <v>107.72576</v>
      </c>
      <c r="N34" s="1"/>
      <c r="O34" s="1"/>
    </row>
    <row r="35" spans="1:15" ht="12.75" customHeight="1">
      <c r="A35" s="51">
        <v>26</v>
      </c>
      <c r="B35" s="53" t="s">
        <v>58</v>
      </c>
      <c r="C35" s="31">
        <v>2927.8</v>
      </c>
      <c r="D35" s="36">
        <v>2918.2666666666664</v>
      </c>
      <c r="E35" s="36">
        <v>2897.533333333333</v>
      </c>
      <c r="F35" s="36">
        <v>2867.2666666666664</v>
      </c>
      <c r="G35" s="36">
        <v>2846.533333333333</v>
      </c>
      <c r="H35" s="36">
        <v>2948.533333333333</v>
      </c>
      <c r="I35" s="36">
        <v>2969.2666666666664</v>
      </c>
      <c r="J35" s="36">
        <v>2999.533333333333</v>
      </c>
      <c r="K35" s="31">
        <v>2939</v>
      </c>
      <c r="L35" s="31">
        <v>2888</v>
      </c>
      <c r="M35" s="31">
        <v>11.0411</v>
      </c>
      <c r="N35" s="1"/>
      <c r="O35" s="1"/>
    </row>
    <row r="36" spans="1:15" ht="12.75" customHeight="1">
      <c r="A36" s="51">
        <v>27</v>
      </c>
      <c r="B36" s="53" t="s">
        <v>59</v>
      </c>
      <c r="C36" s="31">
        <v>2378.15</v>
      </c>
      <c r="D36" s="36">
        <v>2376.9666666666667</v>
      </c>
      <c r="E36" s="36">
        <v>2364.2333333333336</v>
      </c>
      <c r="F36" s="36">
        <v>2350.316666666667</v>
      </c>
      <c r="G36" s="36">
        <v>2337.583333333334</v>
      </c>
      <c r="H36" s="36">
        <v>2390.883333333333</v>
      </c>
      <c r="I36" s="36">
        <v>2403.616666666666</v>
      </c>
      <c r="J36" s="36">
        <v>2417.533333333333</v>
      </c>
      <c r="K36" s="31">
        <v>2389.7</v>
      </c>
      <c r="L36" s="31">
        <v>2363.05</v>
      </c>
      <c r="M36" s="31">
        <v>2.21539</v>
      </c>
      <c r="N36" s="1"/>
      <c r="O36" s="1"/>
    </row>
    <row r="37" spans="1:15" ht="12.75" customHeight="1">
      <c r="A37" s="51">
        <v>28</v>
      </c>
      <c r="B37" s="53" t="s">
        <v>63</v>
      </c>
      <c r="C37" s="31">
        <v>1211.8</v>
      </c>
      <c r="D37" s="36">
        <v>1213.95</v>
      </c>
      <c r="E37" s="36">
        <v>1201.9</v>
      </c>
      <c r="F37" s="36">
        <v>1192</v>
      </c>
      <c r="G37" s="36">
        <v>1179.95</v>
      </c>
      <c r="H37" s="36">
        <v>1223.8500000000001</v>
      </c>
      <c r="I37" s="36">
        <v>1235.8999999999999</v>
      </c>
      <c r="J37" s="36">
        <v>1245.8000000000002</v>
      </c>
      <c r="K37" s="31">
        <v>1226</v>
      </c>
      <c r="L37" s="31">
        <v>1204.05</v>
      </c>
      <c r="M37" s="31">
        <v>14.47616</v>
      </c>
      <c r="N37" s="1"/>
      <c r="O37" s="1"/>
    </row>
    <row r="38" spans="1:15" ht="12.75" customHeight="1">
      <c r="A38" s="51">
        <v>29</v>
      </c>
      <c r="B38" s="53" t="s">
        <v>264</v>
      </c>
      <c r="C38" s="31">
        <v>4735.9</v>
      </c>
      <c r="D38" s="36">
        <v>4700.95</v>
      </c>
      <c r="E38" s="36">
        <v>4647.45</v>
      </c>
      <c r="F38" s="36">
        <v>4559</v>
      </c>
      <c r="G38" s="36">
        <v>4505.5</v>
      </c>
      <c r="H38" s="36">
        <v>4789.4</v>
      </c>
      <c r="I38" s="36">
        <v>4842.9</v>
      </c>
      <c r="J38" s="36">
        <v>4931.349999999999</v>
      </c>
      <c r="K38" s="31">
        <v>4754.45</v>
      </c>
      <c r="L38" s="31">
        <v>4612.5</v>
      </c>
      <c r="M38" s="31">
        <v>6.42169</v>
      </c>
      <c r="N38" s="1"/>
      <c r="O38" s="1"/>
    </row>
    <row r="39" spans="1:15" ht="12.75" customHeight="1">
      <c r="A39" s="51">
        <v>30</v>
      </c>
      <c r="B39" s="53" t="s">
        <v>64</v>
      </c>
      <c r="C39" s="31">
        <v>1261.9</v>
      </c>
      <c r="D39" s="36">
        <v>1263.7833333333335</v>
      </c>
      <c r="E39" s="36">
        <v>1254.566666666667</v>
      </c>
      <c r="F39" s="36">
        <v>1247.2333333333336</v>
      </c>
      <c r="G39" s="36">
        <v>1238.016666666667</v>
      </c>
      <c r="H39" s="36">
        <v>1271.116666666667</v>
      </c>
      <c r="I39" s="36">
        <v>1280.3333333333337</v>
      </c>
      <c r="J39" s="36">
        <v>1287.666666666667</v>
      </c>
      <c r="K39" s="31">
        <v>1273</v>
      </c>
      <c r="L39" s="31">
        <v>1256.45</v>
      </c>
      <c r="M39" s="31">
        <v>57.97015</v>
      </c>
      <c r="N39" s="1"/>
      <c r="O39" s="1"/>
    </row>
    <row r="40" spans="1:15" ht="12.75" customHeight="1">
      <c r="A40" s="51">
        <v>31</v>
      </c>
      <c r="B40" s="53" t="s">
        <v>65</v>
      </c>
      <c r="C40" s="31">
        <v>9532.4</v>
      </c>
      <c r="D40" s="36">
        <v>9577.116666666667</v>
      </c>
      <c r="E40" s="36">
        <v>9460.283333333333</v>
      </c>
      <c r="F40" s="36">
        <v>9388.166666666666</v>
      </c>
      <c r="G40" s="36">
        <v>9271.333333333332</v>
      </c>
      <c r="H40" s="36">
        <v>9649.233333333334</v>
      </c>
      <c r="I40" s="36">
        <v>9766.066666666666</v>
      </c>
      <c r="J40" s="36">
        <v>9838.183333333334</v>
      </c>
      <c r="K40" s="31">
        <v>9693.95</v>
      </c>
      <c r="L40" s="31">
        <v>9505</v>
      </c>
      <c r="M40" s="31">
        <v>2.89355</v>
      </c>
      <c r="N40" s="1"/>
      <c r="O40" s="1"/>
    </row>
    <row r="41" spans="1:15" ht="12.75" customHeight="1">
      <c r="A41" s="51">
        <v>32</v>
      </c>
      <c r="B41" s="53" t="s">
        <v>68</v>
      </c>
      <c r="C41" s="31">
        <v>7276.75</v>
      </c>
      <c r="D41" s="36">
        <v>7218.583333333333</v>
      </c>
      <c r="E41" s="36">
        <v>7133.166666666666</v>
      </c>
      <c r="F41" s="36">
        <v>6989.583333333333</v>
      </c>
      <c r="G41" s="36">
        <v>6904.166666666666</v>
      </c>
      <c r="H41" s="36">
        <v>7362.166666666666</v>
      </c>
      <c r="I41" s="36">
        <v>7447.583333333332</v>
      </c>
      <c r="J41" s="36">
        <v>7591.166666666666</v>
      </c>
      <c r="K41" s="31">
        <v>7304</v>
      </c>
      <c r="L41" s="31">
        <v>7075</v>
      </c>
      <c r="M41" s="31">
        <v>7.72745</v>
      </c>
      <c r="N41" s="1"/>
      <c r="O41" s="1"/>
    </row>
    <row r="42" spans="1:15" ht="12.75" customHeight="1">
      <c r="A42" s="51">
        <v>33</v>
      </c>
      <c r="B42" s="53" t="s">
        <v>67</v>
      </c>
      <c r="C42" s="31">
        <v>1580.2</v>
      </c>
      <c r="D42" s="36">
        <v>1583.05</v>
      </c>
      <c r="E42" s="36">
        <v>1575.1499999999999</v>
      </c>
      <c r="F42" s="36">
        <v>1570.1</v>
      </c>
      <c r="G42" s="36">
        <v>1562.1999999999998</v>
      </c>
      <c r="H42" s="36">
        <v>1588.1</v>
      </c>
      <c r="I42" s="36">
        <v>1596</v>
      </c>
      <c r="J42" s="36">
        <v>1601.05</v>
      </c>
      <c r="K42" s="31">
        <v>1590.95</v>
      </c>
      <c r="L42" s="31">
        <v>1578</v>
      </c>
      <c r="M42" s="31">
        <v>24.44681</v>
      </c>
      <c r="N42" s="1"/>
      <c r="O42" s="1"/>
    </row>
    <row r="43" spans="1:15" ht="12.75" customHeight="1">
      <c r="A43" s="51">
        <v>34</v>
      </c>
      <c r="B43" s="53" t="s">
        <v>265</v>
      </c>
      <c r="C43" s="31">
        <v>8756.4</v>
      </c>
      <c r="D43" s="36">
        <v>8697.3</v>
      </c>
      <c r="E43" s="36">
        <v>8557.149999999998</v>
      </c>
      <c r="F43" s="36">
        <v>8357.899999999998</v>
      </c>
      <c r="G43" s="36">
        <v>8217.749999999996</v>
      </c>
      <c r="H43" s="36">
        <v>8896.55</v>
      </c>
      <c r="I43" s="36">
        <v>9036.7</v>
      </c>
      <c r="J43" s="36">
        <v>9235.95</v>
      </c>
      <c r="K43" s="31">
        <v>8837.45</v>
      </c>
      <c r="L43" s="31">
        <v>8498.05</v>
      </c>
      <c r="M43" s="31">
        <v>1.11072</v>
      </c>
      <c r="N43" s="1"/>
      <c r="O43" s="1"/>
    </row>
    <row r="44" spans="1:15" ht="12.75" customHeight="1">
      <c r="A44" s="51">
        <v>35</v>
      </c>
      <c r="B44" s="53" t="s">
        <v>69</v>
      </c>
      <c r="C44" s="31">
        <v>3190.9</v>
      </c>
      <c r="D44" s="36">
        <v>3207.9166666666665</v>
      </c>
      <c r="E44" s="36">
        <v>3166.983333333333</v>
      </c>
      <c r="F44" s="36">
        <v>3143.0666666666666</v>
      </c>
      <c r="G44" s="36">
        <v>3102.133333333333</v>
      </c>
      <c r="H44" s="36">
        <v>3231.833333333333</v>
      </c>
      <c r="I44" s="36">
        <v>3272.7666666666664</v>
      </c>
      <c r="J44" s="36">
        <v>3296.683333333333</v>
      </c>
      <c r="K44" s="31">
        <v>3248.85</v>
      </c>
      <c r="L44" s="31">
        <v>3184</v>
      </c>
      <c r="M44" s="31">
        <v>1.72686</v>
      </c>
      <c r="N44" s="1"/>
      <c r="O44" s="1"/>
    </row>
    <row r="45" spans="1:15" ht="12.75" customHeight="1">
      <c r="A45" s="51">
        <v>36</v>
      </c>
      <c r="B45" s="53" t="s">
        <v>71</v>
      </c>
      <c r="C45" s="31">
        <v>205.86</v>
      </c>
      <c r="D45" s="36">
        <v>205.46</v>
      </c>
      <c r="E45" s="36">
        <v>204.17000000000002</v>
      </c>
      <c r="F45" s="36">
        <v>202.48000000000002</v>
      </c>
      <c r="G45" s="36">
        <v>201.19000000000003</v>
      </c>
      <c r="H45" s="36">
        <v>207.15</v>
      </c>
      <c r="I45" s="36">
        <v>208.44000000000003</v>
      </c>
      <c r="J45" s="36">
        <v>210.13</v>
      </c>
      <c r="K45" s="31">
        <v>206.75</v>
      </c>
      <c r="L45" s="31">
        <v>203.77</v>
      </c>
      <c r="M45" s="31">
        <v>69.17067</v>
      </c>
      <c r="N45" s="1"/>
      <c r="O45" s="1"/>
    </row>
    <row r="46" spans="1:15" ht="12.75" customHeight="1">
      <c r="A46" s="51">
        <v>37</v>
      </c>
      <c r="B46" s="53" t="s">
        <v>72</v>
      </c>
      <c r="C46" s="31">
        <v>272.15</v>
      </c>
      <c r="D46" s="36">
        <v>273.40000000000003</v>
      </c>
      <c r="E46" s="36">
        <v>270.50000000000006</v>
      </c>
      <c r="F46" s="36">
        <v>268.85</v>
      </c>
      <c r="G46" s="36">
        <v>265.95000000000005</v>
      </c>
      <c r="H46" s="36">
        <v>275.05000000000007</v>
      </c>
      <c r="I46" s="36">
        <v>277.95000000000005</v>
      </c>
      <c r="J46" s="36">
        <v>279.6000000000001</v>
      </c>
      <c r="K46" s="31">
        <v>276.3</v>
      </c>
      <c r="L46" s="31">
        <v>271.75</v>
      </c>
      <c r="M46" s="31">
        <v>120.01891</v>
      </c>
      <c r="N46" s="1"/>
      <c r="O46" s="1"/>
    </row>
    <row r="47" spans="1:15" ht="12.75" customHeight="1">
      <c r="A47" s="51">
        <v>38</v>
      </c>
      <c r="B47" s="53" t="s">
        <v>266</v>
      </c>
      <c r="C47" s="31">
        <v>121.01</v>
      </c>
      <c r="D47" s="36">
        <v>120.77333333333335</v>
      </c>
      <c r="E47" s="36">
        <v>120.1466666666667</v>
      </c>
      <c r="F47" s="36">
        <v>119.28333333333335</v>
      </c>
      <c r="G47" s="36">
        <v>118.6566666666667</v>
      </c>
      <c r="H47" s="36">
        <v>121.63666666666671</v>
      </c>
      <c r="I47" s="36">
        <v>122.26333333333335</v>
      </c>
      <c r="J47" s="36">
        <v>123.12666666666672</v>
      </c>
      <c r="K47" s="31">
        <v>121.4</v>
      </c>
      <c r="L47" s="31">
        <v>119.91</v>
      </c>
      <c r="M47" s="31">
        <v>56.36426</v>
      </c>
      <c r="N47" s="1"/>
      <c r="O47" s="1"/>
    </row>
    <row r="48" spans="1:15" ht="12.75" customHeight="1">
      <c r="A48" s="51">
        <v>39</v>
      </c>
      <c r="B48" s="53" t="s">
        <v>73</v>
      </c>
      <c r="C48" s="31">
        <v>1496.15</v>
      </c>
      <c r="D48" s="36">
        <v>1503.7166666666665</v>
      </c>
      <c r="E48" s="36">
        <v>1481.433333333333</v>
      </c>
      <c r="F48" s="36">
        <v>1466.7166666666665</v>
      </c>
      <c r="G48" s="36">
        <v>1444.433333333333</v>
      </c>
      <c r="H48" s="36">
        <v>1518.433333333333</v>
      </c>
      <c r="I48" s="36">
        <v>1540.7166666666662</v>
      </c>
      <c r="J48" s="36">
        <v>1555.433333333333</v>
      </c>
      <c r="K48" s="31">
        <v>1526</v>
      </c>
      <c r="L48" s="31">
        <v>1489</v>
      </c>
      <c r="M48" s="31">
        <v>8.61337</v>
      </c>
      <c r="N48" s="1"/>
      <c r="O48" s="1"/>
    </row>
    <row r="49" spans="1:15" ht="12.75" customHeight="1">
      <c r="A49" s="51">
        <v>40</v>
      </c>
      <c r="B49" s="53" t="s">
        <v>75</v>
      </c>
      <c r="C49" s="31">
        <v>507.25</v>
      </c>
      <c r="D49" s="36">
        <v>506.90000000000003</v>
      </c>
      <c r="E49" s="36">
        <v>504.05000000000007</v>
      </c>
      <c r="F49" s="36">
        <v>500.85</v>
      </c>
      <c r="G49" s="36">
        <v>498.00000000000006</v>
      </c>
      <c r="H49" s="36">
        <v>510.1000000000001</v>
      </c>
      <c r="I49" s="36">
        <v>512.95</v>
      </c>
      <c r="J49" s="36">
        <v>516.1500000000001</v>
      </c>
      <c r="K49" s="31">
        <v>509.75</v>
      </c>
      <c r="L49" s="31">
        <v>503.7</v>
      </c>
      <c r="M49" s="31">
        <v>8.25823</v>
      </c>
      <c r="N49" s="1"/>
      <c r="O49" s="1"/>
    </row>
    <row r="50" spans="1:15" ht="12.75" customHeight="1">
      <c r="A50" s="51">
        <v>41</v>
      </c>
      <c r="B50" s="53" t="s">
        <v>329</v>
      </c>
      <c r="C50" s="31">
        <v>1615.3</v>
      </c>
      <c r="D50" s="36">
        <v>1606.8333333333333</v>
      </c>
      <c r="E50" s="36">
        <v>1589.6666666666665</v>
      </c>
      <c r="F50" s="36">
        <v>1564.0333333333333</v>
      </c>
      <c r="G50" s="36">
        <v>1546.8666666666666</v>
      </c>
      <c r="H50" s="36">
        <v>1632.4666666666665</v>
      </c>
      <c r="I50" s="36">
        <v>1649.633333333333</v>
      </c>
      <c r="J50" s="36">
        <v>1675.2666666666664</v>
      </c>
      <c r="K50" s="31">
        <v>1624</v>
      </c>
      <c r="L50" s="31">
        <v>1581.2</v>
      </c>
      <c r="M50" s="31">
        <v>20.90122</v>
      </c>
      <c r="N50" s="1"/>
      <c r="O50" s="1"/>
    </row>
    <row r="51" spans="1:15" ht="12.75" customHeight="1">
      <c r="A51" s="51">
        <v>42</v>
      </c>
      <c r="B51" s="53" t="s">
        <v>74</v>
      </c>
      <c r="C51" s="31">
        <v>307.65</v>
      </c>
      <c r="D51" s="36">
        <v>308.6666666666667</v>
      </c>
      <c r="E51" s="36">
        <v>304.83333333333337</v>
      </c>
      <c r="F51" s="36">
        <v>302.0166666666667</v>
      </c>
      <c r="G51" s="36">
        <v>298.1833333333334</v>
      </c>
      <c r="H51" s="36">
        <v>311.48333333333335</v>
      </c>
      <c r="I51" s="36">
        <v>315.3166666666667</v>
      </c>
      <c r="J51" s="36">
        <v>318.1333333333333</v>
      </c>
      <c r="K51" s="31">
        <v>312.5</v>
      </c>
      <c r="L51" s="31">
        <v>305.85</v>
      </c>
      <c r="M51" s="31">
        <v>394.95237</v>
      </c>
      <c r="N51" s="1"/>
      <c r="O51" s="1"/>
    </row>
    <row r="52" spans="1:15" ht="12.75" customHeight="1">
      <c r="A52" s="51">
        <v>43</v>
      </c>
      <c r="B52" s="53" t="s">
        <v>76</v>
      </c>
      <c r="C52" s="31">
        <v>1665.95</v>
      </c>
      <c r="D52" s="36">
        <v>1675.1666666666667</v>
      </c>
      <c r="E52" s="36">
        <v>1653.5333333333335</v>
      </c>
      <c r="F52" s="36">
        <v>1641.1166666666668</v>
      </c>
      <c r="G52" s="36">
        <v>1619.4833333333336</v>
      </c>
      <c r="H52" s="36">
        <v>1687.5833333333335</v>
      </c>
      <c r="I52" s="36">
        <v>1709.2166666666667</v>
      </c>
      <c r="J52" s="36">
        <v>1721.6333333333334</v>
      </c>
      <c r="K52" s="31">
        <v>1696.8</v>
      </c>
      <c r="L52" s="31">
        <v>1662.75</v>
      </c>
      <c r="M52" s="31">
        <v>11.39145</v>
      </c>
      <c r="N52" s="1"/>
      <c r="O52" s="1"/>
    </row>
    <row r="53" spans="1:15" ht="12.75" customHeight="1">
      <c r="A53" s="51">
        <v>44</v>
      </c>
      <c r="B53" s="53" t="s">
        <v>79</v>
      </c>
      <c r="C53" s="31">
        <v>302.4</v>
      </c>
      <c r="D53" s="36">
        <v>301.2833333333333</v>
      </c>
      <c r="E53" s="36">
        <v>298.3166666666666</v>
      </c>
      <c r="F53" s="36">
        <v>294.2333333333333</v>
      </c>
      <c r="G53" s="36">
        <v>291.2666666666666</v>
      </c>
      <c r="H53" s="36">
        <v>305.3666666666666</v>
      </c>
      <c r="I53" s="36">
        <v>308.3333333333333</v>
      </c>
      <c r="J53" s="36">
        <v>312.41666666666663</v>
      </c>
      <c r="K53" s="31">
        <v>304.25</v>
      </c>
      <c r="L53" s="31">
        <v>297.2</v>
      </c>
      <c r="M53" s="31">
        <v>125.26215</v>
      </c>
      <c r="N53" s="1"/>
      <c r="O53" s="1"/>
    </row>
    <row r="54" spans="1:15" ht="12.75" customHeight="1">
      <c r="A54" s="51">
        <v>45</v>
      </c>
      <c r="B54" s="53" t="s">
        <v>83</v>
      </c>
      <c r="C54" s="31">
        <v>304.55</v>
      </c>
      <c r="D54" s="36">
        <v>304.90000000000003</v>
      </c>
      <c r="E54" s="36">
        <v>302.95000000000005</v>
      </c>
      <c r="F54" s="36">
        <v>301.35</v>
      </c>
      <c r="G54" s="36">
        <v>299.40000000000003</v>
      </c>
      <c r="H54" s="36">
        <v>306.50000000000006</v>
      </c>
      <c r="I54" s="36">
        <v>308.45</v>
      </c>
      <c r="J54" s="36">
        <v>310.05000000000007</v>
      </c>
      <c r="K54" s="31">
        <v>306.85</v>
      </c>
      <c r="L54" s="31">
        <v>303.3</v>
      </c>
      <c r="M54" s="31">
        <v>47.93023</v>
      </c>
      <c r="N54" s="1"/>
      <c r="O54" s="1"/>
    </row>
    <row r="55" spans="1:15" ht="12.75" customHeight="1">
      <c r="A55" s="51">
        <v>46</v>
      </c>
      <c r="B55" s="53" t="s">
        <v>78</v>
      </c>
      <c r="C55" s="31">
        <v>1454</v>
      </c>
      <c r="D55" s="36">
        <v>1456.6833333333334</v>
      </c>
      <c r="E55" s="36">
        <v>1446.5666666666668</v>
      </c>
      <c r="F55" s="36">
        <v>1439.1333333333334</v>
      </c>
      <c r="G55" s="36">
        <v>1429.0166666666669</v>
      </c>
      <c r="H55" s="36">
        <v>1464.1166666666668</v>
      </c>
      <c r="I55" s="36">
        <v>1474.2333333333336</v>
      </c>
      <c r="J55" s="36">
        <v>1481.6666666666667</v>
      </c>
      <c r="K55" s="31">
        <v>1466.8</v>
      </c>
      <c r="L55" s="31">
        <v>1449.25</v>
      </c>
      <c r="M55" s="31">
        <v>60.11806</v>
      </c>
      <c r="N55" s="1"/>
      <c r="O55" s="1"/>
    </row>
    <row r="56" spans="1:15" ht="12.75" customHeight="1">
      <c r="A56" s="51">
        <v>47</v>
      </c>
      <c r="B56" s="53" t="s">
        <v>80</v>
      </c>
      <c r="C56" s="31">
        <v>357.65</v>
      </c>
      <c r="D56" s="36">
        <v>355.09999999999997</v>
      </c>
      <c r="E56" s="36">
        <v>350.79999999999995</v>
      </c>
      <c r="F56" s="36">
        <v>343.95</v>
      </c>
      <c r="G56" s="36">
        <v>339.65</v>
      </c>
      <c r="H56" s="36">
        <v>361.94999999999993</v>
      </c>
      <c r="I56" s="36">
        <v>366.25</v>
      </c>
      <c r="J56" s="36">
        <v>373.0999999999999</v>
      </c>
      <c r="K56" s="31">
        <v>359.4</v>
      </c>
      <c r="L56" s="31">
        <v>348.25</v>
      </c>
      <c r="M56" s="31">
        <v>91.43802</v>
      </c>
      <c r="N56" s="1"/>
      <c r="O56" s="1"/>
    </row>
    <row r="57" spans="1:15" ht="12.75" customHeight="1">
      <c r="A57" s="51">
        <v>48</v>
      </c>
      <c r="B57" s="53" t="s">
        <v>81</v>
      </c>
      <c r="C57" s="31">
        <v>34249.95</v>
      </c>
      <c r="D57" s="36">
        <v>34143.98333333333</v>
      </c>
      <c r="E57" s="36">
        <v>33808.11666666666</v>
      </c>
      <c r="F57" s="36">
        <v>33366.28333333333</v>
      </c>
      <c r="G57" s="36">
        <v>33030.416666666664</v>
      </c>
      <c r="H57" s="36">
        <v>34585.81666666666</v>
      </c>
      <c r="I57" s="36">
        <v>34921.68333333333</v>
      </c>
      <c r="J57" s="36">
        <v>35363.516666666656</v>
      </c>
      <c r="K57" s="31">
        <v>34479.85</v>
      </c>
      <c r="L57" s="31">
        <v>33702.15</v>
      </c>
      <c r="M57" s="31">
        <v>0.30255</v>
      </c>
      <c r="N57" s="1"/>
      <c r="O57" s="1"/>
    </row>
    <row r="58" spans="1:15" ht="12.75" customHeight="1">
      <c r="A58" s="51">
        <v>49</v>
      </c>
      <c r="B58" s="53" t="s">
        <v>84</v>
      </c>
      <c r="C58" s="31">
        <v>5476.5</v>
      </c>
      <c r="D58" s="36">
        <v>5465.566666666667</v>
      </c>
      <c r="E58" s="36">
        <v>5441.983333333334</v>
      </c>
      <c r="F58" s="36">
        <v>5407.466666666667</v>
      </c>
      <c r="G58" s="36">
        <v>5383.883333333334</v>
      </c>
      <c r="H58" s="36">
        <v>5500.083333333333</v>
      </c>
      <c r="I58" s="36">
        <v>5523.666666666667</v>
      </c>
      <c r="J58" s="36">
        <v>5558.1833333333325</v>
      </c>
      <c r="K58" s="31">
        <v>5489.15</v>
      </c>
      <c r="L58" s="31">
        <v>5431.05</v>
      </c>
      <c r="M58" s="31">
        <v>2.2356</v>
      </c>
      <c r="N58" s="1"/>
      <c r="O58" s="1"/>
    </row>
    <row r="59" spans="1:15" ht="12.75" customHeight="1">
      <c r="A59" s="51">
        <v>50</v>
      </c>
      <c r="B59" s="53" t="s">
        <v>339</v>
      </c>
      <c r="C59" s="31">
        <v>721.6</v>
      </c>
      <c r="D59" s="36">
        <v>713.9166666666666</v>
      </c>
      <c r="E59" s="36">
        <v>703.9833333333332</v>
      </c>
      <c r="F59" s="36">
        <v>686.3666666666666</v>
      </c>
      <c r="G59" s="36">
        <v>676.4333333333332</v>
      </c>
      <c r="H59" s="36">
        <v>731.5333333333333</v>
      </c>
      <c r="I59" s="36">
        <v>741.4666666666667</v>
      </c>
      <c r="J59" s="36">
        <v>759.0833333333334</v>
      </c>
      <c r="K59" s="31">
        <v>723.85</v>
      </c>
      <c r="L59" s="31">
        <v>696.3</v>
      </c>
      <c r="M59" s="31">
        <v>19.15569</v>
      </c>
      <c r="N59" s="1"/>
      <c r="O59" s="1"/>
    </row>
    <row r="60" spans="1:15" ht="12.75" customHeight="1">
      <c r="A60" s="51">
        <v>51</v>
      </c>
      <c r="B60" s="53" t="s">
        <v>87</v>
      </c>
      <c r="C60" s="31">
        <v>118.36</v>
      </c>
      <c r="D60" s="36">
        <v>118.81666666666668</v>
      </c>
      <c r="E60" s="36">
        <v>117.44333333333336</v>
      </c>
      <c r="F60" s="36">
        <v>116.52666666666669</v>
      </c>
      <c r="G60" s="36">
        <v>115.15333333333336</v>
      </c>
      <c r="H60" s="36">
        <v>119.73333333333335</v>
      </c>
      <c r="I60" s="36">
        <v>121.10666666666665</v>
      </c>
      <c r="J60" s="36">
        <v>122.02333333333334</v>
      </c>
      <c r="K60" s="31">
        <v>120.19</v>
      </c>
      <c r="L60" s="31">
        <v>117.9</v>
      </c>
      <c r="M60" s="31">
        <v>205.06793</v>
      </c>
      <c r="N60" s="1"/>
      <c r="O60" s="1"/>
    </row>
    <row r="61" spans="1:15" ht="12.75" customHeight="1">
      <c r="A61" s="51">
        <v>52</v>
      </c>
      <c r="B61" s="53" t="s">
        <v>90</v>
      </c>
      <c r="C61" s="31">
        <v>1434.6</v>
      </c>
      <c r="D61" s="36">
        <v>1431.1166666666668</v>
      </c>
      <c r="E61" s="36">
        <v>1419.2333333333336</v>
      </c>
      <c r="F61" s="36">
        <v>1403.8666666666668</v>
      </c>
      <c r="G61" s="36">
        <v>1391.9833333333336</v>
      </c>
      <c r="H61" s="36">
        <v>1446.4833333333336</v>
      </c>
      <c r="I61" s="36">
        <v>1458.3666666666668</v>
      </c>
      <c r="J61" s="36">
        <v>1473.7333333333336</v>
      </c>
      <c r="K61" s="31">
        <v>1443</v>
      </c>
      <c r="L61" s="31">
        <v>1415.75</v>
      </c>
      <c r="M61" s="31">
        <v>5.05369</v>
      </c>
      <c r="N61" s="1"/>
      <c r="O61" s="1"/>
    </row>
    <row r="62" spans="1:15" ht="12.75" customHeight="1">
      <c r="A62" s="51">
        <v>53</v>
      </c>
      <c r="B62" s="53" t="s">
        <v>91</v>
      </c>
      <c r="C62" s="31">
        <v>1479.1</v>
      </c>
      <c r="D62" s="36">
        <v>1481.6666666666667</v>
      </c>
      <c r="E62" s="36">
        <v>1469.6333333333334</v>
      </c>
      <c r="F62" s="36">
        <v>1460.1666666666667</v>
      </c>
      <c r="G62" s="36">
        <v>1448.1333333333334</v>
      </c>
      <c r="H62" s="36">
        <v>1491.1333333333334</v>
      </c>
      <c r="I62" s="36">
        <v>1503.1666666666667</v>
      </c>
      <c r="J62" s="36">
        <v>1512.6333333333334</v>
      </c>
      <c r="K62" s="31">
        <v>1493.7</v>
      </c>
      <c r="L62" s="31">
        <v>1472.2</v>
      </c>
      <c r="M62" s="31">
        <v>13.13651</v>
      </c>
      <c r="N62" s="1"/>
      <c r="O62" s="1"/>
    </row>
    <row r="63" spans="1:15" ht="12.75" customHeight="1">
      <c r="A63" s="51">
        <v>54</v>
      </c>
      <c r="B63" s="53" t="s">
        <v>92</v>
      </c>
      <c r="C63" s="31">
        <v>474.8</v>
      </c>
      <c r="D63" s="36">
        <v>474.1166666666666</v>
      </c>
      <c r="E63" s="36">
        <v>471.9333333333332</v>
      </c>
      <c r="F63" s="36">
        <v>469.0666666666666</v>
      </c>
      <c r="G63" s="36">
        <v>466.8833333333332</v>
      </c>
      <c r="H63" s="36">
        <v>476.98333333333323</v>
      </c>
      <c r="I63" s="36">
        <v>479.16666666666663</v>
      </c>
      <c r="J63" s="36">
        <v>482.03333333333325</v>
      </c>
      <c r="K63" s="31">
        <v>476.3</v>
      </c>
      <c r="L63" s="31">
        <v>471.25</v>
      </c>
      <c r="M63" s="31">
        <v>85.79861</v>
      </c>
      <c r="N63" s="1"/>
      <c r="O63" s="1"/>
    </row>
    <row r="64" spans="1:15" ht="12.75" customHeight="1">
      <c r="A64" s="51">
        <v>55</v>
      </c>
      <c r="B64" s="53" t="s">
        <v>93</v>
      </c>
      <c r="C64" s="31">
        <v>5518.4</v>
      </c>
      <c r="D64" s="36">
        <v>5512.716666666667</v>
      </c>
      <c r="E64" s="36">
        <v>5431.433333333334</v>
      </c>
      <c r="F64" s="36">
        <v>5344.466666666667</v>
      </c>
      <c r="G64" s="36">
        <v>5263.183333333334</v>
      </c>
      <c r="H64" s="36">
        <v>5599.683333333334</v>
      </c>
      <c r="I64" s="36">
        <v>5680.966666666667</v>
      </c>
      <c r="J64" s="36">
        <v>5767.933333333334</v>
      </c>
      <c r="K64" s="31">
        <v>5594</v>
      </c>
      <c r="L64" s="31">
        <v>5425.75</v>
      </c>
      <c r="M64" s="31">
        <v>4.79608</v>
      </c>
      <c r="N64" s="1"/>
      <c r="O64" s="1"/>
    </row>
    <row r="65" spans="1:15" ht="12.75" customHeight="1">
      <c r="A65" s="51">
        <v>56</v>
      </c>
      <c r="B65" s="53" t="s">
        <v>94</v>
      </c>
      <c r="C65" s="31">
        <v>2861.45</v>
      </c>
      <c r="D65" s="36">
        <v>2862.5499999999997</v>
      </c>
      <c r="E65" s="36">
        <v>2831.0999999999995</v>
      </c>
      <c r="F65" s="36">
        <v>2800.7499999999995</v>
      </c>
      <c r="G65" s="36">
        <v>2769.2999999999993</v>
      </c>
      <c r="H65" s="36">
        <v>2892.8999999999996</v>
      </c>
      <c r="I65" s="36">
        <v>2924.3499999999995</v>
      </c>
      <c r="J65" s="36">
        <v>2954.7</v>
      </c>
      <c r="K65" s="31">
        <v>2894</v>
      </c>
      <c r="L65" s="31">
        <v>2832.2</v>
      </c>
      <c r="M65" s="31">
        <v>3.2968</v>
      </c>
      <c r="N65" s="1"/>
      <c r="O65" s="1"/>
    </row>
    <row r="66" spans="1:15" ht="12.75" customHeight="1">
      <c r="A66" s="51">
        <v>57</v>
      </c>
      <c r="B66" s="53" t="s">
        <v>95</v>
      </c>
      <c r="C66" s="31">
        <v>1036.4</v>
      </c>
      <c r="D66" s="36">
        <v>1037.6000000000001</v>
      </c>
      <c r="E66" s="36">
        <v>1029.5000000000002</v>
      </c>
      <c r="F66" s="36">
        <v>1022.6000000000001</v>
      </c>
      <c r="G66" s="36">
        <v>1014.5000000000002</v>
      </c>
      <c r="H66" s="36">
        <v>1044.5000000000002</v>
      </c>
      <c r="I66" s="36">
        <v>1052.6000000000001</v>
      </c>
      <c r="J66" s="36">
        <v>1059.5000000000002</v>
      </c>
      <c r="K66" s="31">
        <v>1045.7</v>
      </c>
      <c r="L66" s="31">
        <v>1030.7</v>
      </c>
      <c r="M66" s="31">
        <v>12.07666</v>
      </c>
      <c r="N66" s="1"/>
      <c r="O66" s="1"/>
    </row>
    <row r="67" spans="1:15" ht="12.75" customHeight="1">
      <c r="A67" s="51">
        <v>58</v>
      </c>
      <c r="B67" s="53" t="s">
        <v>96</v>
      </c>
      <c r="C67" s="31">
        <v>1597.2</v>
      </c>
      <c r="D67" s="36">
        <v>1595.3833333333332</v>
      </c>
      <c r="E67" s="36">
        <v>1581.8166666666664</v>
      </c>
      <c r="F67" s="36">
        <v>1566.4333333333332</v>
      </c>
      <c r="G67" s="36">
        <v>1552.8666666666663</v>
      </c>
      <c r="H67" s="36">
        <v>1610.7666666666664</v>
      </c>
      <c r="I67" s="36">
        <v>1624.333333333333</v>
      </c>
      <c r="J67" s="36">
        <v>1639.7166666666665</v>
      </c>
      <c r="K67" s="31">
        <v>1608.95</v>
      </c>
      <c r="L67" s="31">
        <v>1580</v>
      </c>
      <c r="M67" s="31">
        <v>2.71474</v>
      </c>
      <c r="N67" s="1"/>
      <c r="O67" s="1"/>
    </row>
    <row r="68" spans="1:15" ht="12.75" customHeight="1">
      <c r="A68" s="51">
        <v>59</v>
      </c>
      <c r="B68" s="53" t="s">
        <v>97</v>
      </c>
      <c r="C68" s="31">
        <v>416.5</v>
      </c>
      <c r="D68" s="36">
        <v>412.7</v>
      </c>
      <c r="E68" s="36">
        <v>407.75</v>
      </c>
      <c r="F68" s="36">
        <v>399</v>
      </c>
      <c r="G68" s="36">
        <v>394.05</v>
      </c>
      <c r="H68" s="36">
        <v>421.45</v>
      </c>
      <c r="I68" s="36">
        <v>426.3999999999999</v>
      </c>
      <c r="J68" s="36">
        <v>435.15</v>
      </c>
      <c r="K68" s="31">
        <v>417.65</v>
      </c>
      <c r="L68" s="31">
        <v>403.95</v>
      </c>
      <c r="M68" s="31">
        <v>40.66325</v>
      </c>
      <c r="N68" s="1"/>
      <c r="O68" s="1"/>
    </row>
    <row r="69" spans="1:15" ht="12.75" customHeight="1">
      <c r="A69" s="51">
        <v>60</v>
      </c>
      <c r="B69" s="53" t="s">
        <v>99</v>
      </c>
      <c r="C69" s="31">
        <v>3985.8</v>
      </c>
      <c r="D69" s="36">
        <v>3967.816666666667</v>
      </c>
      <c r="E69" s="36">
        <v>3930.633333333334</v>
      </c>
      <c r="F69" s="36">
        <v>3875.466666666667</v>
      </c>
      <c r="G69" s="36">
        <v>3838.283333333334</v>
      </c>
      <c r="H69" s="36">
        <v>4022.983333333334</v>
      </c>
      <c r="I69" s="36">
        <v>4060.1666666666674</v>
      </c>
      <c r="J69" s="36">
        <v>4115.333333333334</v>
      </c>
      <c r="K69" s="31">
        <v>4005</v>
      </c>
      <c r="L69" s="31">
        <v>3912.65</v>
      </c>
      <c r="M69" s="31">
        <v>4.71217</v>
      </c>
      <c r="N69" s="1"/>
      <c r="O69" s="1"/>
    </row>
    <row r="70" spans="1:15" ht="12.75" customHeight="1">
      <c r="A70" s="51">
        <v>61</v>
      </c>
      <c r="B70" s="53" t="s">
        <v>106</v>
      </c>
      <c r="C70" s="31">
        <v>825.4</v>
      </c>
      <c r="D70" s="36">
        <v>825.5666666666666</v>
      </c>
      <c r="E70" s="36">
        <v>819.3833333333332</v>
      </c>
      <c r="F70" s="36">
        <v>813.3666666666666</v>
      </c>
      <c r="G70" s="36">
        <v>807.1833333333332</v>
      </c>
      <c r="H70" s="36">
        <v>831.5833333333333</v>
      </c>
      <c r="I70" s="36">
        <v>837.7666666666667</v>
      </c>
      <c r="J70" s="36">
        <v>843.7833333333333</v>
      </c>
      <c r="K70" s="31">
        <v>831.75</v>
      </c>
      <c r="L70" s="31">
        <v>819.55</v>
      </c>
      <c r="M70" s="31">
        <v>19.70264</v>
      </c>
      <c r="N70" s="1"/>
      <c r="O70" s="1"/>
    </row>
    <row r="71" spans="1:15" ht="12.75" customHeight="1">
      <c r="A71" s="51">
        <v>62</v>
      </c>
      <c r="B71" s="53" t="s">
        <v>100</v>
      </c>
      <c r="C71" s="31">
        <v>610.95</v>
      </c>
      <c r="D71" s="36">
        <v>608.3000000000001</v>
      </c>
      <c r="E71" s="36">
        <v>603.3500000000001</v>
      </c>
      <c r="F71" s="36">
        <v>595.7500000000001</v>
      </c>
      <c r="G71" s="36">
        <v>590.8000000000002</v>
      </c>
      <c r="H71" s="36">
        <v>615.9000000000001</v>
      </c>
      <c r="I71" s="36">
        <v>620.8500000000001</v>
      </c>
      <c r="J71" s="36">
        <v>628.45</v>
      </c>
      <c r="K71" s="31">
        <v>613.25</v>
      </c>
      <c r="L71" s="31">
        <v>600.7</v>
      </c>
      <c r="M71" s="31">
        <v>24.69588</v>
      </c>
      <c r="N71" s="1"/>
      <c r="O71" s="1"/>
    </row>
    <row r="72" spans="1:15" ht="12.75" customHeight="1">
      <c r="A72" s="51">
        <v>63</v>
      </c>
      <c r="B72" s="53" t="s">
        <v>101</v>
      </c>
      <c r="C72" s="31">
        <v>1849.95</v>
      </c>
      <c r="D72" s="36">
        <v>1839.5833333333333</v>
      </c>
      <c r="E72" s="36">
        <v>1820.2666666666664</v>
      </c>
      <c r="F72" s="36">
        <v>1790.5833333333333</v>
      </c>
      <c r="G72" s="36">
        <v>1771.2666666666664</v>
      </c>
      <c r="H72" s="36">
        <v>1869.2666666666664</v>
      </c>
      <c r="I72" s="36">
        <v>1888.5833333333335</v>
      </c>
      <c r="J72" s="36">
        <v>1918.2666666666664</v>
      </c>
      <c r="K72" s="31">
        <v>1858.9</v>
      </c>
      <c r="L72" s="31">
        <v>1809.9</v>
      </c>
      <c r="M72" s="31">
        <v>3.93465</v>
      </c>
      <c r="N72" s="1"/>
      <c r="O72" s="1"/>
    </row>
    <row r="73" spans="1:15" ht="12.75" customHeight="1">
      <c r="A73" s="51">
        <v>64</v>
      </c>
      <c r="B73" s="53" t="s">
        <v>102</v>
      </c>
      <c r="C73" s="31">
        <v>2616</v>
      </c>
      <c r="D73" s="36">
        <v>2590.3333333333335</v>
      </c>
      <c r="E73" s="36">
        <v>2535.666666666667</v>
      </c>
      <c r="F73" s="36">
        <v>2455.3333333333335</v>
      </c>
      <c r="G73" s="36">
        <v>2400.666666666667</v>
      </c>
      <c r="H73" s="36">
        <v>2670.666666666667</v>
      </c>
      <c r="I73" s="36">
        <v>2725.333333333334</v>
      </c>
      <c r="J73" s="36">
        <v>2805.666666666667</v>
      </c>
      <c r="K73" s="31">
        <v>2645</v>
      </c>
      <c r="L73" s="31">
        <v>2510</v>
      </c>
      <c r="M73" s="31">
        <v>6.14193</v>
      </c>
      <c r="N73" s="1"/>
      <c r="O73" s="1"/>
    </row>
    <row r="74" spans="1:15" ht="12.75" customHeight="1">
      <c r="A74" s="51">
        <v>65</v>
      </c>
      <c r="B74" s="53" t="s">
        <v>268</v>
      </c>
      <c r="C74" s="31">
        <v>399.85</v>
      </c>
      <c r="D74" s="36">
        <v>400.3</v>
      </c>
      <c r="E74" s="36">
        <v>397.6</v>
      </c>
      <c r="F74" s="36">
        <v>395.35</v>
      </c>
      <c r="G74" s="36">
        <v>392.65000000000003</v>
      </c>
      <c r="H74" s="36">
        <v>402.55</v>
      </c>
      <c r="I74" s="36">
        <v>405.24999999999994</v>
      </c>
      <c r="J74" s="36">
        <v>407.5</v>
      </c>
      <c r="K74" s="31">
        <v>403</v>
      </c>
      <c r="L74" s="31">
        <v>398.05</v>
      </c>
      <c r="M74" s="31">
        <v>11.34672</v>
      </c>
      <c r="N74" s="1"/>
      <c r="O74" s="1"/>
    </row>
    <row r="75" spans="1:15" ht="12.75" customHeight="1">
      <c r="A75" s="51">
        <v>66</v>
      </c>
      <c r="B75" s="53" t="s">
        <v>361</v>
      </c>
      <c r="C75" s="31">
        <v>166.88</v>
      </c>
      <c r="D75" s="36">
        <v>167.46333333333334</v>
      </c>
      <c r="E75" s="36">
        <v>164.43666666666667</v>
      </c>
      <c r="F75" s="36">
        <v>161.99333333333334</v>
      </c>
      <c r="G75" s="36">
        <v>158.96666666666667</v>
      </c>
      <c r="H75" s="36">
        <v>169.90666666666667</v>
      </c>
      <c r="I75" s="36">
        <v>172.93333333333337</v>
      </c>
      <c r="J75" s="36">
        <v>175.37666666666667</v>
      </c>
      <c r="K75" s="31">
        <v>170.49</v>
      </c>
      <c r="L75" s="31">
        <v>165.02</v>
      </c>
      <c r="M75" s="31">
        <v>18.82915</v>
      </c>
      <c r="N75" s="1"/>
      <c r="O75" s="1"/>
    </row>
    <row r="76" spans="1:15" ht="12.75" customHeight="1">
      <c r="A76" s="51">
        <v>67</v>
      </c>
      <c r="B76" s="53" t="s">
        <v>103</v>
      </c>
      <c r="C76" s="31">
        <v>4602.1</v>
      </c>
      <c r="D76" s="36">
        <v>4585.833333333333</v>
      </c>
      <c r="E76" s="36">
        <v>4556.466666666666</v>
      </c>
      <c r="F76" s="36">
        <v>4510.833333333333</v>
      </c>
      <c r="G76" s="36">
        <v>4481.466666666666</v>
      </c>
      <c r="H76" s="36">
        <v>4631.466666666666</v>
      </c>
      <c r="I76" s="36">
        <v>4660.833333333333</v>
      </c>
      <c r="J76" s="36">
        <v>4706.466666666666</v>
      </c>
      <c r="K76" s="31">
        <v>4615.2</v>
      </c>
      <c r="L76" s="31">
        <v>4540.2</v>
      </c>
      <c r="M76" s="31">
        <v>5.07284</v>
      </c>
      <c r="N76" s="1"/>
      <c r="O76" s="1"/>
    </row>
    <row r="77" spans="1:15" ht="12.75" customHeight="1">
      <c r="A77" s="51">
        <v>68</v>
      </c>
      <c r="B77" s="53" t="s">
        <v>104</v>
      </c>
      <c r="C77" s="31">
        <v>12446.45</v>
      </c>
      <c r="D77" s="36">
        <v>12342.916666666666</v>
      </c>
      <c r="E77" s="36">
        <v>12189.983333333332</v>
      </c>
      <c r="F77" s="36">
        <v>11933.516666666666</v>
      </c>
      <c r="G77" s="36">
        <v>11780.583333333332</v>
      </c>
      <c r="H77" s="36">
        <v>12599.383333333331</v>
      </c>
      <c r="I77" s="36">
        <v>12752.316666666666</v>
      </c>
      <c r="J77" s="36">
        <v>13008.783333333331</v>
      </c>
      <c r="K77" s="31">
        <v>12495.85</v>
      </c>
      <c r="L77" s="31">
        <v>12086.45</v>
      </c>
      <c r="M77" s="31">
        <v>5.66434</v>
      </c>
      <c r="N77" s="1"/>
      <c r="O77" s="1"/>
    </row>
    <row r="78" spans="1:15" ht="12.75" customHeight="1">
      <c r="A78" s="51">
        <v>69</v>
      </c>
      <c r="B78" s="53" t="s">
        <v>160</v>
      </c>
      <c r="C78" s="31">
        <v>2823.5</v>
      </c>
      <c r="D78" s="36">
        <v>2824.5499999999997</v>
      </c>
      <c r="E78" s="36">
        <v>2781.0999999999995</v>
      </c>
      <c r="F78" s="36">
        <v>2738.7</v>
      </c>
      <c r="G78" s="36">
        <v>2695.2499999999995</v>
      </c>
      <c r="H78" s="36">
        <v>2866.9499999999994</v>
      </c>
      <c r="I78" s="36">
        <v>2910.399999999999</v>
      </c>
      <c r="J78" s="36">
        <v>2952.7999999999993</v>
      </c>
      <c r="K78" s="31">
        <v>2868</v>
      </c>
      <c r="L78" s="31">
        <v>2782.15</v>
      </c>
      <c r="M78" s="31">
        <v>2.33857</v>
      </c>
      <c r="N78" s="1"/>
      <c r="O78" s="1"/>
    </row>
    <row r="79" spans="1:15" ht="12.75" customHeight="1">
      <c r="A79" s="51">
        <v>70</v>
      </c>
      <c r="B79" s="53" t="s">
        <v>107</v>
      </c>
      <c r="C79" s="31">
        <v>6353.7</v>
      </c>
      <c r="D79" s="36">
        <v>6390.283333333333</v>
      </c>
      <c r="E79" s="36">
        <v>6300.566666666666</v>
      </c>
      <c r="F79" s="36">
        <v>6247.4333333333325</v>
      </c>
      <c r="G79" s="36">
        <v>6157.716666666665</v>
      </c>
      <c r="H79" s="36">
        <v>6443.416666666666</v>
      </c>
      <c r="I79" s="36">
        <v>6533.133333333333</v>
      </c>
      <c r="J79" s="36">
        <v>6586.266666666666</v>
      </c>
      <c r="K79" s="31">
        <v>6480</v>
      </c>
      <c r="L79" s="31">
        <v>6337.15</v>
      </c>
      <c r="M79" s="31">
        <v>4.50385</v>
      </c>
      <c r="N79" s="1"/>
      <c r="O79" s="1"/>
    </row>
    <row r="80" spans="1:15" ht="12.75" customHeight="1">
      <c r="A80" s="51">
        <v>71</v>
      </c>
      <c r="B80" s="53" t="s">
        <v>108</v>
      </c>
      <c r="C80" s="31">
        <v>4635.55</v>
      </c>
      <c r="D80" s="36">
        <v>4663.666666666667</v>
      </c>
      <c r="E80" s="36">
        <v>4597.883333333334</v>
      </c>
      <c r="F80" s="36">
        <v>4560.216666666667</v>
      </c>
      <c r="G80" s="36">
        <v>4494.433333333334</v>
      </c>
      <c r="H80" s="36">
        <v>4701.333333333334</v>
      </c>
      <c r="I80" s="36">
        <v>4767.116666666667</v>
      </c>
      <c r="J80" s="36">
        <v>4804.783333333334</v>
      </c>
      <c r="K80" s="31">
        <v>4729.45</v>
      </c>
      <c r="L80" s="31">
        <v>4626</v>
      </c>
      <c r="M80" s="31">
        <v>13.64796</v>
      </c>
      <c r="N80" s="1"/>
      <c r="O80" s="1"/>
    </row>
    <row r="81" spans="1:15" ht="12.75" customHeight="1">
      <c r="A81" s="51">
        <v>72</v>
      </c>
      <c r="B81" s="53" t="s">
        <v>109</v>
      </c>
      <c r="C81" s="31">
        <v>4141.75</v>
      </c>
      <c r="D81" s="36">
        <v>4151.983333333334</v>
      </c>
      <c r="E81" s="36">
        <v>4099.766666666667</v>
      </c>
      <c r="F81" s="36">
        <v>4057.7833333333338</v>
      </c>
      <c r="G81" s="36">
        <v>4005.5666666666675</v>
      </c>
      <c r="H81" s="36">
        <v>4193.966666666667</v>
      </c>
      <c r="I81" s="36">
        <v>4246.183333333334</v>
      </c>
      <c r="J81" s="36">
        <v>4288.166666666667</v>
      </c>
      <c r="K81" s="31">
        <v>4204.2</v>
      </c>
      <c r="L81" s="31">
        <v>4110</v>
      </c>
      <c r="M81" s="31">
        <v>2.29563</v>
      </c>
      <c r="N81" s="1"/>
      <c r="O81" s="1"/>
    </row>
    <row r="82" spans="1:15" ht="12.75" customHeight="1">
      <c r="A82" s="51">
        <v>73</v>
      </c>
      <c r="B82" s="53" t="s">
        <v>270</v>
      </c>
      <c r="C82" s="31">
        <v>175.95</v>
      </c>
      <c r="D82" s="36">
        <v>176.26666666666665</v>
      </c>
      <c r="E82" s="36">
        <v>174.83333333333331</v>
      </c>
      <c r="F82" s="36">
        <v>173.71666666666667</v>
      </c>
      <c r="G82" s="36">
        <v>172.28333333333333</v>
      </c>
      <c r="H82" s="36">
        <v>177.3833333333333</v>
      </c>
      <c r="I82" s="36">
        <v>178.81666666666663</v>
      </c>
      <c r="J82" s="36">
        <v>179.93333333333328</v>
      </c>
      <c r="K82" s="31">
        <v>177.7</v>
      </c>
      <c r="L82" s="31">
        <v>175.15</v>
      </c>
      <c r="M82" s="31">
        <v>23.42414</v>
      </c>
      <c r="N82" s="1"/>
      <c r="O82" s="1"/>
    </row>
    <row r="83" spans="1:15" ht="12.75" customHeight="1">
      <c r="A83" s="51">
        <v>74</v>
      </c>
      <c r="B83" s="53" t="s">
        <v>111</v>
      </c>
      <c r="C83" s="31">
        <v>177.74</v>
      </c>
      <c r="D83" s="36">
        <v>177.88666666666666</v>
      </c>
      <c r="E83" s="36">
        <v>176.57333333333332</v>
      </c>
      <c r="F83" s="36">
        <v>175.40666666666667</v>
      </c>
      <c r="G83" s="36">
        <v>174.09333333333333</v>
      </c>
      <c r="H83" s="36">
        <v>179.0533333333333</v>
      </c>
      <c r="I83" s="36">
        <v>180.36666666666665</v>
      </c>
      <c r="J83" s="36">
        <v>181.5333333333333</v>
      </c>
      <c r="K83" s="31">
        <v>179.2</v>
      </c>
      <c r="L83" s="31">
        <v>176.72</v>
      </c>
      <c r="M83" s="31">
        <v>52.7809</v>
      </c>
      <c r="N83" s="1"/>
      <c r="O83" s="1"/>
    </row>
    <row r="84" spans="1:15" ht="12.75" customHeight="1">
      <c r="A84" s="51">
        <v>75</v>
      </c>
      <c r="B84" s="53" t="s">
        <v>371</v>
      </c>
      <c r="C84" s="31">
        <v>1021.75</v>
      </c>
      <c r="D84" s="36">
        <v>1015.9166666666666</v>
      </c>
      <c r="E84" s="36">
        <v>986.8333333333333</v>
      </c>
      <c r="F84" s="36">
        <v>951.9166666666666</v>
      </c>
      <c r="G84" s="36">
        <v>922.8333333333333</v>
      </c>
      <c r="H84" s="36">
        <v>1050.8333333333333</v>
      </c>
      <c r="I84" s="36">
        <v>1079.9166666666665</v>
      </c>
      <c r="J84" s="36">
        <v>1114.8333333333333</v>
      </c>
      <c r="K84" s="31">
        <v>1045</v>
      </c>
      <c r="L84" s="31">
        <v>981</v>
      </c>
      <c r="M84" s="31">
        <v>15.94994</v>
      </c>
      <c r="N84" s="1"/>
      <c r="O84" s="1"/>
    </row>
    <row r="85" spans="1:15" ht="12.75" customHeight="1">
      <c r="A85" s="51">
        <v>76</v>
      </c>
      <c r="B85" s="53" t="s">
        <v>271</v>
      </c>
      <c r="C85" s="31">
        <v>471.55</v>
      </c>
      <c r="D85" s="36">
        <v>474.73333333333335</v>
      </c>
      <c r="E85" s="36">
        <v>467.0166666666667</v>
      </c>
      <c r="F85" s="36">
        <v>462.48333333333335</v>
      </c>
      <c r="G85" s="36">
        <v>454.7666666666667</v>
      </c>
      <c r="H85" s="36">
        <v>479.2666666666667</v>
      </c>
      <c r="I85" s="36">
        <v>486.9833333333334</v>
      </c>
      <c r="J85" s="36">
        <v>491.5166666666667</v>
      </c>
      <c r="K85" s="31">
        <v>482.45</v>
      </c>
      <c r="L85" s="31">
        <v>470.2</v>
      </c>
      <c r="M85" s="31">
        <v>14.68186</v>
      </c>
      <c r="N85" s="1"/>
      <c r="O85" s="1"/>
    </row>
    <row r="86" spans="1:15" ht="12.75" customHeight="1">
      <c r="A86" s="51">
        <v>77</v>
      </c>
      <c r="B86" s="53" t="s">
        <v>112</v>
      </c>
      <c r="C86" s="31">
        <v>222.55</v>
      </c>
      <c r="D86" s="36">
        <v>222.03333333333333</v>
      </c>
      <c r="E86" s="36">
        <v>220.06666666666666</v>
      </c>
      <c r="F86" s="36">
        <v>217.58333333333334</v>
      </c>
      <c r="G86" s="36">
        <v>215.61666666666667</v>
      </c>
      <c r="H86" s="36">
        <v>224.51666666666665</v>
      </c>
      <c r="I86" s="36">
        <v>226.4833333333333</v>
      </c>
      <c r="J86" s="36">
        <v>228.96666666666664</v>
      </c>
      <c r="K86" s="31">
        <v>224</v>
      </c>
      <c r="L86" s="31">
        <v>219.55</v>
      </c>
      <c r="M86" s="31">
        <v>200.94833</v>
      </c>
      <c r="N86" s="1"/>
      <c r="O86" s="1"/>
    </row>
    <row r="87" spans="1:15" ht="12.75" customHeight="1">
      <c r="A87" s="51">
        <v>78</v>
      </c>
      <c r="B87" s="53" t="s">
        <v>272</v>
      </c>
      <c r="C87" s="31">
        <v>1818.15</v>
      </c>
      <c r="D87" s="36">
        <v>1823.5833333333333</v>
      </c>
      <c r="E87" s="36">
        <v>1804.7166666666665</v>
      </c>
      <c r="F87" s="36">
        <v>1791.2833333333333</v>
      </c>
      <c r="G87" s="36">
        <v>1772.4166666666665</v>
      </c>
      <c r="H87" s="36">
        <v>1837.0166666666664</v>
      </c>
      <c r="I87" s="36">
        <v>1855.8833333333332</v>
      </c>
      <c r="J87" s="36">
        <v>1869.3166666666664</v>
      </c>
      <c r="K87" s="31">
        <v>1842.45</v>
      </c>
      <c r="L87" s="31">
        <v>1810.15</v>
      </c>
      <c r="M87" s="31">
        <v>0.99268</v>
      </c>
      <c r="N87" s="1"/>
      <c r="O87" s="1"/>
    </row>
    <row r="88" spans="1:15" ht="12.75" customHeight="1">
      <c r="A88" s="51">
        <v>79</v>
      </c>
      <c r="B88" s="53" t="s">
        <v>117</v>
      </c>
      <c r="C88" s="31">
        <v>1398.05</v>
      </c>
      <c r="D88" s="36">
        <v>1390.1000000000001</v>
      </c>
      <c r="E88" s="36">
        <v>1378.2000000000003</v>
      </c>
      <c r="F88" s="36">
        <v>1358.3500000000001</v>
      </c>
      <c r="G88" s="36">
        <v>1346.4500000000003</v>
      </c>
      <c r="H88" s="36">
        <v>1409.9500000000003</v>
      </c>
      <c r="I88" s="36">
        <v>1421.8500000000004</v>
      </c>
      <c r="J88" s="36">
        <v>1441.7000000000003</v>
      </c>
      <c r="K88" s="31">
        <v>1402</v>
      </c>
      <c r="L88" s="31">
        <v>1370.25</v>
      </c>
      <c r="M88" s="31">
        <v>8.43562</v>
      </c>
      <c r="N88" s="1"/>
      <c r="O88" s="1"/>
    </row>
    <row r="89" spans="1:15" ht="12.75" customHeight="1">
      <c r="A89" s="51">
        <v>80</v>
      </c>
      <c r="B89" s="53" t="s">
        <v>118</v>
      </c>
      <c r="C89" s="31">
        <v>3161.65</v>
      </c>
      <c r="D89" s="36">
        <v>3201.9</v>
      </c>
      <c r="E89" s="36">
        <v>3113.8</v>
      </c>
      <c r="F89" s="36">
        <v>3065.9500000000003</v>
      </c>
      <c r="G89" s="36">
        <v>2977.8500000000004</v>
      </c>
      <c r="H89" s="36">
        <v>3249.75</v>
      </c>
      <c r="I89" s="36">
        <v>3337.8499999999995</v>
      </c>
      <c r="J89" s="36">
        <v>3385.7</v>
      </c>
      <c r="K89" s="31">
        <v>3290</v>
      </c>
      <c r="L89" s="31">
        <v>3154.05</v>
      </c>
      <c r="M89" s="31">
        <v>10.73187</v>
      </c>
      <c r="N89" s="1"/>
      <c r="O89" s="1"/>
    </row>
    <row r="90" spans="1:15" ht="12.75" customHeight="1">
      <c r="A90" s="51">
        <v>81</v>
      </c>
      <c r="B90" s="53" t="s">
        <v>120</v>
      </c>
      <c r="C90" s="31">
        <v>2726.4</v>
      </c>
      <c r="D90" s="36">
        <v>2710.7833333333333</v>
      </c>
      <c r="E90" s="36">
        <v>2677.6666666666665</v>
      </c>
      <c r="F90" s="36">
        <v>2628.9333333333334</v>
      </c>
      <c r="G90" s="36">
        <v>2595.8166666666666</v>
      </c>
      <c r="H90" s="36">
        <v>2759.5166666666664</v>
      </c>
      <c r="I90" s="36">
        <v>2792.633333333333</v>
      </c>
      <c r="J90" s="36">
        <v>2841.3666666666663</v>
      </c>
      <c r="K90" s="31">
        <v>2743.9</v>
      </c>
      <c r="L90" s="31">
        <v>2662.05</v>
      </c>
      <c r="M90" s="31">
        <v>10.98168</v>
      </c>
      <c r="N90" s="1"/>
      <c r="O90" s="1"/>
    </row>
    <row r="91" spans="1:15" ht="12.75" customHeight="1">
      <c r="A91" s="51">
        <v>82</v>
      </c>
      <c r="B91" s="53" t="s">
        <v>385</v>
      </c>
      <c r="C91" s="31">
        <v>3283.3</v>
      </c>
      <c r="D91" s="36">
        <v>3259.933333333333</v>
      </c>
      <c r="E91" s="36">
        <v>3228.366666666666</v>
      </c>
      <c r="F91" s="36">
        <v>3173.433333333333</v>
      </c>
      <c r="G91" s="36">
        <v>3141.866666666666</v>
      </c>
      <c r="H91" s="36">
        <v>3314.866666666666</v>
      </c>
      <c r="I91" s="36">
        <v>3346.4333333333325</v>
      </c>
      <c r="J91" s="36">
        <v>3401.366666666666</v>
      </c>
      <c r="K91" s="31">
        <v>3291.5</v>
      </c>
      <c r="L91" s="31">
        <v>3205</v>
      </c>
      <c r="M91" s="31">
        <v>0.85874</v>
      </c>
      <c r="N91" s="1"/>
      <c r="O91" s="1"/>
    </row>
    <row r="92" spans="1:15" ht="12.75" customHeight="1">
      <c r="A92" s="51">
        <v>83</v>
      </c>
      <c r="B92" s="53" t="s">
        <v>121</v>
      </c>
      <c r="C92" s="31">
        <v>646.95</v>
      </c>
      <c r="D92" s="36">
        <v>641.4666666666667</v>
      </c>
      <c r="E92" s="36">
        <v>632.9333333333334</v>
      </c>
      <c r="F92" s="36">
        <v>618.9166666666667</v>
      </c>
      <c r="G92" s="36">
        <v>610.3833333333334</v>
      </c>
      <c r="H92" s="36">
        <v>655.4833333333333</v>
      </c>
      <c r="I92" s="36">
        <v>664.0166666666667</v>
      </c>
      <c r="J92" s="36">
        <v>678.0333333333333</v>
      </c>
      <c r="K92" s="31">
        <v>650</v>
      </c>
      <c r="L92" s="31">
        <v>627.45</v>
      </c>
      <c r="M92" s="31">
        <v>17.72279</v>
      </c>
      <c r="N92" s="1"/>
      <c r="O92" s="1"/>
    </row>
    <row r="93" spans="1:15" ht="12.75" customHeight="1">
      <c r="A93" s="51">
        <v>84</v>
      </c>
      <c r="B93" s="53" t="s">
        <v>124</v>
      </c>
      <c r="C93" s="31">
        <v>1468.85</v>
      </c>
      <c r="D93" s="36">
        <v>1467.4833333333333</v>
      </c>
      <c r="E93" s="36">
        <v>1456.3666666666668</v>
      </c>
      <c r="F93" s="36">
        <v>1443.8833333333334</v>
      </c>
      <c r="G93" s="36">
        <v>1432.7666666666669</v>
      </c>
      <c r="H93" s="36">
        <v>1479.9666666666667</v>
      </c>
      <c r="I93" s="36">
        <v>1491.083333333333</v>
      </c>
      <c r="J93" s="36">
        <v>1503.5666666666666</v>
      </c>
      <c r="K93" s="31">
        <v>1478.6</v>
      </c>
      <c r="L93" s="31">
        <v>1455</v>
      </c>
      <c r="M93" s="31">
        <v>37.23295</v>
      </c>
      <c r="N93" s="1"/>
      <c r="O93" s="1"/>
    </row>
    <row r="94" spans="1:15" ht="12.75" customHeight="1">
      <c r="A94" s="51">
        <v>85</v>
      </c>
      <c r="B94" s="53" t="s">
        <v>125</v>
      </c>
      <c r="C94" s="31">
        <v>4109.7</v>
      </c>
      <c r="D94" s="36">
        <v>4072.416666666666</v>
      </c>
      <c r="E94" s="36">
        <v>4019.9333333333325</v>
      </c>
      <c r="F94" s="36">
        <v>3930.1666666666665</v>
      </c>
      <c r="G94" s="36">
        <v>3877.683333333333</v>
      </c>
      <c r="H94" s="36">
        <v>4162.1833333333325</v>
      </c>
      <c r="I94" s="36">
        <v>4214.666666666666</v>
      </c>
      <c r="J94" s="36">
        <v>4304.433333333332</v>
      </c>
      <c r="K94" s="31">
        <v>4124.9</v>
      </c>
      <c r="L94" s="31">
        <v>3982.65</v>
      </c>
      <c r="M94" s="31">
        <v>5.50518</v>
      </c>
      <c r="N94" s="1"/>
      <c r="O94" s="1"/>
    </row>
    <row r="95" spans="1:15" ht="12.75" customHeight="1">
      <c r="A95" s="51">
        <v>86</v>
      </c>
      <c r="B95" s="53" t="s">
        <v>126</v>
      </c>
      <c r="C95" s="31">
        <v>1705.2</v>
      </c>
      <c r="D95" s="36">
        <v>1697.5</v>
      </c>
      <c r="E95" s="36">
        <v>1687.7</v>
      </c>
      <c r="F95" s="36">
        <v>1670.2</v>
      </c>
      <c r="G95" s="36">
        <v>1660.4</v>
      </c>
      <c r="H95" s="36">
        <v>1715</v>
      </c>
      <c r="I95" s="36">
        <v>1724.8000000000002</v>
      </c>
      <c r="J95" s="36">
        <v>1742.3</v>
      </c>
      <c r="K95" s="31">
        <v>1707.3</v>
      </c>
      <c r="L95" s="31">
        <v>1680</v>
      </c>
      <c r="M95" s="31">
        <v>105.93512</v>
      </c>
      <c r="N95" s="1"/>
      <c r="O95" s="1"/>
    </row>
    <row r="96" spans="1:15" ht="12.75" customHeight="1">
      <c r="A96" s="51">
        <v>87</v>
      </c>
      <c r="B96" s="53" t="s">
        <v>127</v>
      </c>
      <c r="C96" s="31">
        <v>600.75</v>
      </c>
      <c r="D96" s="36">
        <v>597.8000000000001</v>
      </c>
      <c r="E96" s="36">
        <v>592.5500000000002</v>
      </c>
      <c r="F96" s="36">
        <v>584.3500000000001</v>
      </c>
      <c r="G96" s="36">
        <v>579.1000000000003</v>
      </c>
      <c r="H96" s="36">
        <v>606.0000000000001</v>
      </c>
      <c r="I96" s="36">
        <v>611.2499999999999</v>
      </c>
      <c r="J96" s="36">
        <v>619.45</v>
      </c>
      <c r="K96" s="31">
        <v>603.05</v>
      </c>
      <c r="L96" s="31">
        <v>589.6</v>
      </c>
      <c r="M96" s="31">
        <v>33.42913</v>
      </c>
      <c r="N96" s="1"/>
      <c r="O96" s="1"/>
    </row>
    <row r="97" spans="1:15" ht="12.75" customHeight="1">
      <c r="A97" s="51">
        <v>88</v>
      </c>
      <c r="B97" s="53" t="s">
        <v>123</v>
      </c>
      <c r="C97" s="31">
        <v>1823.9</v>
      </c>
      <c r="D97" s="36">
        <v>1838.3</v>
      </c>
      <c r="E97" s="36">
        <v>1802.6</v>
      </c>
      <c r="F97" s="36">
        <v>1781.3</v>
      </c>
      <c r="G97" s="36">
        <v>1745.6</v>
      </c>
      <c r="H97" s="36">
        <v>1859.6</v>
      </c>
      <c r="I97" s="36">
        <v>1895.3000000000002</v>
      </c>
      <c r="J97" s="36">
        <v>1916.6</v>
      </c>
      <c r="K97" s="31">
        <v>1874</v>
      </c>
      <c r="L97" s="31">
        <v>1817</v>
      </c>
      <c r="M97" s="31">
        <v>13.4686</v>
      </c>
      <c r="N97" s="1"/>
      <c r="O97" s="1"/>
    </row>
    <row r="98" spans="1:15" ht="12.75" customHeight="1">
      <c r="A98" s="51">
        <v>89</v>
      </c>
      <c r="B98" s="53" t="s">
        <v>128</v>
      </c>
      <c r="C98" s="31">
        <v>5603.1</v>
      </c>
      <c r="D98" s="36">
        <v>5638.8</v>
      </c>
      <c r="E98" s="36">
        <v>5549.3</v>
      </c>
      <c r="F98" s="36">
        <v>5495.5</v>
      </c>
      <c r="G98" s="36">
        <v>5406</v>
      </c>
      <c r="H98" s="36">
        <v>5692.6</v>
      </c>
      <c r="I98" s="36">
        <v>5782.1</v>
      </c>
      <c r="J98" s="36">
        <v>5835.900000000001</v>
      </c>
      <c r="K98" s="31">
        <v>5728.3</v>
      </c>
      <c r="L98" s="31">
        <v>5585</v>
      </c>
      <c r="M98" s="31">
        <v>10.18344</v>
      </c>
      <c r="N98" s="1"/>
      <c r="O98" s="1"/>
    </row>
    <row r="99" spans="1:15" ht="12.75" customHeight="1">
      <c r="A99" s="51">
        <v>90</v>
      </c>
      <c r="B99" s="53" t="s">
        <v>130</v>
      </c>
      <c r="C99" s="31">
        <v>689.85</v>
      </c>
      <c r="D99" s="36">
        <v>693.3666666666667</v>
      </c>
      <c r="E99" s="36">
        <v>684.8833333333333</v>
      </c>
      <c r="F99" s="36">
        <v>679.9166666666666</v>
      </c>
      <c r="G99" s="36">
        <v>671.4333333333333</v>
      </c>
      <c r="H99" s="36">
        <v>698.3333333333334</v>
      </c>
      <c r="I99" s="36">
        <v>706.8166666666667</v>
      </c>
      <c r="J99" s="36">
        <v>711.7833333333334</v>
      </c>
      <c r="K99" s="31">
        <v>701.85</v>
      </c>
      <c r="L99" s="31">
        <v>688.4</v>
      </c>
      <c r="M99" s="31">
        <v>48.70114</v>
      </c>
      <c r="N99" s="1"/>
      <c r="O99" s="1"/>
    </row>
    <row r="100" spans="1:15" ht="12.75" customHeight="1">
      <c r="A100" s="51">
        <v>91</v>
      </c>
      <c r="B100" s="53" t="s">
        <v>122</v>
      </c>
      <c r="C100" s="31">
        <v>5394.05</v>
      </c>
      <c r="D100" s="36">
        <v>5352.116666666666</v>
      </c>
      <c r="E100" s="36">
        <v>5295.233333333332</v>
      </c>
      <c r="F100" s="36">
        <v>5196.416666666666</v>
      </c>
      <c r="G100" s="36">
        <v>5139.533333333332</v>
      </c>
      <c r="H100" s="36">
        <v>5450.933333333332</v>
      </c>
      <c r="I100" s="36">
        <v>5507.816666666665</v>
      </c>
      <c r="J100" s="36">
        <v>5606.633333333331</v>
      </c>
      <c r="K100" s="31">
        <v>5409</v>
      </c>
      <c r="L100" s="31">
        <v>5253.3</v>
      </c>
      <c r="M100" s="31">
        <v>23.0708</v>
      </c>
      <c r="N100" s="1"/>
      <c r="O100" s="1"/>
    </row>
    <row r="101" spans="1:15" ht="12.75" customHeight="1">
      <c r="A101" s="51">
        <v>92</v>
      </c>
      <c r="B101" s="53" t="s">
        <v>132</v>
      </c>
      <c r="C101" s="31">
        <v>331.3</v>
      </c>
      <c r="D101" s="36">
        <v>331.73333333333335</v>
      </c>
      <c r="E101" s="36">
        <v>329.0666666666667</v>
      </c>
      <c r="F101" s="36">
        <v>326.83333333333337</v>
      </c>
      <c r="G101" s="36">
        <v>324.16666666666674</v>
      </c>
      <c r="H101" s="36">
        <v>333.9666666666667</v>
      </c>
      <c r="I101" s="36">
        <v>336.6333333333333</v>
      </c>
      <c r="J101" s="36">
        <v>338.8666666666667</v>
      </c>
      <c r="K101" s="31">
        <v>334.4</v>
      </c>
      <c r="L101" s="31">
        <v>329.5</v>
      </c>
      <c r="M101" s="31">
        <v>48.41697</v>
      </c>
      <c r="N101" s="1"/>
      <c r="O101" s="1"/>
    </row>
    <row r="102" spans="1:15" ht="12.75" customHeight="1">
      <c r="A102" s="51">
        <v>93</v>
      </c>
      <c r="B102" s="53" t="s">
        <v>133</v>
      </c>
      <c r="C102" s="31">
        <v>2505.1</v>
      </c>
      <c r="D102" s="36">
        <v>2492.7333333333336</v>
      </c>
      <c r="E102" s="36">
        <v>2462.466666666667</v>
      </c>
      <c r="F102" s="36">
        <v>2419.8333333333335</v>
      </c>
      <c r="G102" s="36">
        <v>2389.566666666667</v>
      </c>
      <c r="H102" s="36">
        <v>2535.3666666666672</v>
      </c>
      <c r="I102" s="36">
        <v>2565.6333333333337</v>
      </c>
      <c r="J102" s="36">
        <v>2608.2666666666673</v>
      </c>
      <c r="K102" s="31">
        <v>2523</v>
      </c>
      <c r="L102" s="31">
        <v>2450.1</v>
      </c>
      <c r="M102" s="31">
        <v>33.12865</v>
      </c>
      <c r="N102" s="1"/>
      <c r="O102" s="1"/>
    </row>
    <row r="103" spans="1:15" ht="12.75" customHeight="1">
      <c r="A103" s="51">
        <v>94</v>
      </c>
      <c r="B103" s="53" t="s">
        <v>135</v>
      </c>
      <c r="C103" s="31">
        <v>1211.85</v>
      </c>
      <c r="D103" s="36">
        <v>1206.4166666666667</v>
      </c>
      <c r="E103" s="36">
        <v>1197.4833333333336</v>
      </c>
      <c r="F103" s="36">
        <v>1183.1166666666668</v>
      </c>
      <c r="G103" s="36">
        <v>1174.1833333333336</v>
      </c>
      <c r="H103" s="36">
        <v>1220.7833333333335</v>
      </c>
      <c r="I103" s="36">
        <v>1229.7166666666665</v>
      </c>
      <c r="J103" s="36">
        <v>1244.0833333333335</v>
      </c>
      <c r="K103" s="31">
        <v>1215.35</v>
      </c>
      <c r="L103" s="31">
        <v>1192.05</v>
      </c>
      <c r="M103" s="31">
        <v>86.36894</v>
      </c>
      <c r="N103" s="1"/>
      <c r="O103" s="1"/>
    </row>
    <row r="104" spans="1:15" ht="12.75" customHeight="1">
      <c r="A104" s="51">
        <v>95</v>
      </c>
      <c r="B104" s="53" t="s">
        <v>136</v>
      </c>
      <c r="C104" s="31">
        <v>1807.1</v>
      </c>
      <c r="D104" s="36">
        <v>1807.4166666666667</v>
      </c>
      <c r="E104" s="36">
        <v>1781.8333333333335</v>
      </c>
      <c r="F104" s="36">
        <v>1756.5666666666668</v>
      </c>
      <c r="G104" s="36">
        <v>1730.9833333333336</v>
      </c>
      <c r="H104" s="36">
        <v>1832.6833333333334</v>
      </c>
      <c r="I104" s="36">
        <v>1858.2666666666669</v>
      </c>
      <c r="J104" s="36">
        <v>1883.5333333333333</v>
      </c>
      <c r="K104" s="31">
        <v>1833</v>
      </c>
      <c r="L104" s="31">
        <v>1782.15</v>
      </c>
      <c r="M104" s="31">
        <v>5.14895</v>
      </c>
      <c r="N104" s="1"/>
      <c r="O104" s="1"/>
    </row>
    <row r="105" spans="1:15" ht="12.75" customHeight="1">
      <c r="A105" s="51">
        <v>96</v>
      </c>
      <c r="B105" s="53" t="s">
        <v>137</v>
      </c>
      <c r="C105" s="31">
        <v>616.7</v>
      </c>
      <c r="D105" s="36">
        <v>614.2833333333334</v>
      </c>
      <c r="E105" s="36">
        <v>603.6166666666668</v>
      </c>
      <c r="F105" s="36">
        <v>590.5333333333334</v>
      </c>
      <c r="G105" s="36">
        <v>579.8666666666668</v>
      </c>
      <c r="H105" s="36">
        <v>627.3666666666668</v>
      </c>
      <c r="I105" s="36">
        <v>638.0333333333335</v>
      </c>
      <c r="J105" s="36">
        <v>651.1166666666668</v>
      </c>
      <c r="K105" s="31">
        <v>624.95</v>
      </c>
      <c r="L105" s="31">
        <v>601.2</v>
      </c>
      <c r="M105" s="31">
        <v>13.29399</v>
      </c>
      <c r="N105" s="1"/>
      <c r="O105" s="1"/>
    </row>
    <row r="106" spans="1:15" ht="12.75" customHeight="1">
      <c r="A106" s="51">
        <v>97</v>
      </c>
      <c r="B106" s="53" t="s">
        <v>140</v>
      </c>
      <c r="C106" s="31">
        <v>81.14</v>
      </c>
      <c r="D106" s="36">
        <v>81.44666666666667</v>
      </c>
      <c r="E106" s="36">
        <v>80.69333333333334</v>
      </c>
      <c r="F106" s="36">
        <v>80.24666666666667</v>
      </c>
      <c r="G106" s="36">
        <v>79.49333333333334</v>
      </c>
      <c r="H106" s="36">
        <v>81.89333333333335</v>
      </c>
      <c r="I106" s="36">
        <v>82.64666666666668</v>
      </c>
      <c r="J106" s="36">
        <v>83.09333333333335</v>
      </c>
      <c r="K106" s="31">
        <v>82.2</v>
      </c>
      <c r="L106" s="31">
        <v>81</v>
      </c>
      <c r="M106" s="31">
        <v>275.99969</v>
      </c>
      <c r="N106" s="1"/>
      <c r="O106" s="1"/>
    </row>
    <row r="107" spans="1:15" ht="12.75" customHeight="1">
      <c r="A107" s="51">
        <v>98</v>
      </c>
      <c r="B107" s="53" t="s">
        <v>154</v>
      </c>
      <c r="C107" s="31">
        <v>429.05</v>
      </c>
      <c r="D107" s="36">
        <v>427.9833333333333</v>
      </c>
      <c r="E107" s="36">
        <v>425.7166666666666</v>
      </c>
      <c r="F107" s="36">
        <v>422.38333333333327</v>
      </c>
      <c r="G107" s="36">
        <v>420.11666666666656</v>
      </c>
      <c r="H107" s="36">
        <v>431.3166666666666</v>
      </c>
      <c r="I107" s="36">
        <v>433.58333333333337</v>
      </c>
      <c r="J107" s="36">
        <v>436.91666666666663</v>
      </c>
      <c r="K107" s="31">
        <v>430.25</v>
      </c>
      <c r="L107" s="31">
        <v>424.65</v>
      </c>
      <c r="M107" s="31">
        <v>128.94747</v>
      </c>
      <c r="N107" s="1"/>
      <c r="O107" s="1"/>
    </row>
    <row r="108" spans="1:15" ht="12.75" customHeight="1">
      <c r="A108" s="51">
        <v>99</v>
      </c>
      <c r="B108" s="53" t="s">
        <v>277</v>
      </c>
      <c r="C108" s="31">
        <v>545</v>
      </c>
      <c r="D108" s="36">
        <v>544.75</v>
      </c>
      <c r="E108" s="36">
        <v>540.5</v>
      </c>
      <c r="F108" s="36">
        <v>536</v>
      </c>
      <c r="G108" s="36">
        <v>531.75</v>
      </c>
      <c r="H108" s="36">
        <v>549.25</v>
      </c>
      <c r="I108" s="36">
        <v>553.5</v>
      </c>
      <c r="J108" s="36">
        <v>558</v>
      </c>
      <c r="K108" s="31">
        <v>549</v>
      </c>
      <c r="L108" s="31">
        <v>540.25</v>
      </c>
      <c r="M108" s="31">
        <v>4.69949</v>
      </c>
      <c r="N108" s="1"/>
      <c r="O108" s="1"/>
    </row>
    <row r="109" spans="1:15" ht="12.75" customHeight="1">
      <c r="A109" s="51">
        <v>100</v>
      </c>
      <c r="B109" s="53" t="s">
        <v>143</v>
      </c>
      <c r="C109" s="31">
        <v>614.8</v>
      </c>
      <c r="D109" s="36">
        <v>616.9833333333332</v>
      </c>
      <c r="E109" s="36">
        <v>607.9666666666665</v>
      </c>
      <c r="F109" s="36">
        <v>601.1333333333332</v>
      </c>
      <c r="G109" s="36">
        <v>592.1166666666664</v>
      </c>
      <c r="H109" s="36">
        <v>623.8166666666665</v>
      </c>
      <c r="I109" s="36">
        <v>632.8333333333331</v>
      </c>
      <c r="J109" s="36">
        <v>639.6666666666665</v>
      </c>
      <c r="K109" s="31">
        <v>626</v>
      </c>
      <c r="L109" s="31">
        <v>610.15</v>
      </c>
      <c r="M109" s="31">
        <v>24.41789</v>
      </c>
      <c r="N109" s="1"/>
      <c r="O109" s="1"/>
    </row>
    <row r="110" spans="1:15" ht="12.75" customHeight="1">
      <c r="A110" s="51">
        <v>101</v>
      </c>
      <c r="B110" s="53" t="s">
        <v>151</v>
      </c>
      <c r="C110" s="31">
        <v>167.66</v>
      </c>
      <c r="D110" s="36">
        <v>167.07666666666668</v>
      </c>
      <c r="E110" s="36">
        <v>166.20333333333338</v>
      </c>
      <c r="F110" s="36">
        <v>164.7466666666667</v>
      </c>
      <c r="G110" s="36">
        <v>163.8733333333334</v>
      </c>
      <c r="H110" s="36">
        <v>168.53333333333336</v>
      </c>
      <c r="I110" s="36">
        <v>169.40666666666664</v>
      </c>
      <c r="J110" s="36">
        <v>170.86333333333334</v>
      </c>
      <c r="K110" s="31">
        <v>167.95</v>
      </c>
      <c r="L110" s="31">
        <v>165.62</v>
      </c>
      <c r="M110" s="31">
        <v>190.14104</v>
      </c>
      <c r="N110" s="1"/>
      <c r="O110" s="1"/>
    </row>
    <row r="111" spans="1:15" ht="12.75" customHeight="1">
      <c r="A111" s="51">
        <v>102</v>
      </c>
      <c r="B111" s="53" t="s">
        <v>153</v>
      </c>
      <c r="C111" s="31">
        <v>992.85</v>
      </c>
      <c r="D111" s="36">
        <v>993.7166666666666</v>
      </c>
      <c r="E111" s="36">
        <v>988.1833333333332</v>
      </c>
      <c r="F111" s="36">
        <v>983.5166666666665</v>
      </c>
      <c r="G111" s="36">
        <v>977.9833333333331</v>
      </c>
      <c r="H111" s="36">
        <v>998.3833333333332</v>
      </c>
      <c r="I111" s="36">
        <v>1003.9166666666667</v>
      </c>
      <c r="J111" s="36">
        <v>1008.5833333333333</v>
      </c>
      <c r="K111" s="31">
        <v>999.25</v>
      </c>
      <c r="L111" s="31">
        <v>989.05</v>
      </c>
      <c r="M111" s="31">
        <v>18.15971</v>
      </c>
      <c r="N111" s="1"/>
      <c r="O111" s="1"/>
    </row>
    <row r="112" spans="1:15" ht="12.75" customHeight="1">
      <c r="A112" s="51">
        <v>103</v>
      </c>
      <c r="B112" s="53" t="s">
        <v>401</v>
      </c>
      <c r="C112" s="31">
        <v>171.76</v>
      </c>
      <c r="D112" s="36">
        <v>172.35</v>
      </c>
      <c r="E112" s="36">
        <v>170.91</v>
      </c>
      <c r="F112" s="36">
        <v>170.06</v>
      </c>
      <c r="G112" s="36">
        <v>168.62</v>
      </c>
      <c r="H112" s="36">
        <v>173.2</v>
      </c>
      <c r="I112" s="36">
        <v>174.64</v>
      </c>
      <c r="J112" s="36">
        <v>175.48999999999998</v>
      </c>
      <c r="K112" s="31">
        <v>173.79</v>
      </c>
      <c r="L112" s="31">
        <v>171.5</v>
      </c>
      <c r="M112" s="31">
        <v>261.42598</v>
      </c>
      <c r="N112" s="1"/>
      <c r="O112" s="1"/>
    </row>
    <row r="113" spans="1:15" ht="12.75" customHeight="1">
      <c r="A113" s="51">
        <v>104</v>
      </c>
      <c r="B113" s="53" t="s">
        <v>142</v>
      </c>
      <c r="C113" s="31">
        <v>524.9</v>
      </c>
      <c r="D113" s="36">
        <v>518.8499999999999</v>
      </c>
      <c r="E113" s="36">
        <v>508.89999999999986</v>
      </c>
      <c r="F113" s="36">
        <v>492.9</v>
      </c>
      <c r="G113" s="36">
        <v>482.94999999999993</v>
      </c>
      <c r="H113" s="36">
        <v>534.8499999999998</v>
      </c>
      <c r="I113" s="36">
        <v>544.7999999999998</v>
      </c>
      <c r="J113" s="36">
        <v>560.7999999999997</v>
      </c>
      <c r="K113" s="31">
        <v>528.8</v>
      </c>
      <c r="L113" s="31">
        <v>502.85</v>
      </c>
      <c r="M113" s="31">
        <v>67.33235</v>
      </c>
      <c r="N113" s="1"/>
      <c r="O113" s="1"/>
    </row>
    <row r="114" spans="1:15" ht="12.75" customHeight="1">
      <c r="A114" s="51">
        <v>105</v>
      </c>
      <c r="B114" s="53" t="s">
        <v>148</v>
      </c>
      <c r="C114" s="31">
        <v>389.65</v>
      </c>
      <c r="D114" s="36">
        <v>384.4666666666667</v>
      </c>
      <c r="E114" s="36">
        <v>377.9333333333334</v>
      </c>
      <c r="F114" s="36">
        <v>366.2166666666667</v>
      </c>
      <c r="G114" s="36">
        <v>359.6833333333334</v>
      </c>
      <c r="H114" s="36">
        <v>396.1833333333334</v>
      </c>
      <c r="I114" s="36">
        <v>402.7166666666667</v>
      </c>
      <c r="J114" s="36">
        <v>414.4333333333334</v>
      </c>
      <c r="K114" s="31">
        <v>391</v>
      </c>
      <c r="L114" s="31">
        <v>372.75</v>
      </c>
      <c r="M114" s="31">
        <v>325.81017</v>
      </c>
      <c r="N114" s="1"/>
      <c r="O114" s="1"/>
    </row>
    <row r="115" spans="1:15" ht="12.75" customHeight="1">
      <c r="A115" s="51">
        <v>106</v>
      </c>
      <c r="B115" s="53" t="s">
        <v>147</v>
      </c>
      <c r="C115" s="31">
        <v>1456.9</v>
      </c>
      <c r="D115" s="36">
        <v>1459.6166666666668</v>
      </c>
      <c r="E115" s="36">
        <v>1450.2333333333336</v>
      </c>
      <c r="F115" s="36">
        <v>1443.5666666666668</v>
      </c>
      <c r="G115" s="36">
        <v>1434.1833333333336</v>
      </c>
      <c r="H115" s="36">
        <v>1466.2833333333335</v>
      </c>
      <c r="I115" s="36">
        <v>1475.6666666666667</v>
      </c>
      <c r="J115" s="36">
        <v>1482.3333333333335</v>
      </c>
      <c r="K115" s="31">
        <v>1469</v>
      </c>
      <c r="L115" s="31">
        <v>1452.95</v>
      </c>
      <c r="M115" s="31">
        <v>31.66439</v>
      </c>
      <c r="N115" s="1"/>
      <c r="O115" s="1"/>
    </row>
    <row r="116" spans="1:15" ht="12.75" customHeight="1">
      <c r="A116" s="51">
        <v>107</v>
      </c>
      <c r="B116" s="53" t="s">
        <v>182</v>
      </c>
      <c r="C116" s="31">
        <v>6937.35</v>
      </c>
      <c r="D116" s="36">
        <v>6885.483333333334</v>
      </c>
      <c r="E116" s="36">
        <v>6801.966666666667</v>
      </c>
      <c r="F116" s="36">
        <v>6666.583333333334</v>
      </c>
      <c r="G116" s="36">
        <v>6583.0666666666675</v>
      </c>
      <c r="H116" s="36">
        <v>7020.866666666667</v>
      </c>
      <c r="I116" s="36">
        <v>7104.383333333333</v>
      </c>
      <c r="J116" s="36">
        <v>7239.766666666666</v>
      </c>
      <c r="K116" s="31">
        <v>6969</v>
      </c>
      <c r="L116" s="31">
        <v>6750.1</v>
      </c>
      <c r="M116" s="31">
        <v>3.36811</v>
      </c>
      <c r="N116" s="1"/>
      <c r="O116" s="1"/>
    </row>
    <row r="117" spans="1:15" ht="12.75" customHeight="1">
      <c r="A117" s="51">
        <v>108</v>
      </c>
      <c r="B117" s="53" t="s">
        <v>149</v>
      </c>
      <c r="C117" s="31">
        <v>1590.8</v>
      </c>
      <c r="D117" s="36">
        <v>1583.3999999999999</v>
      </c>
      <c r="E117" s="36">
        <v>1566.8999999999996</v>
      </c>
      <c r="F117" s="36">
        <v>1542.9999999999998</v>
      </c>
      <c r="G117" s="36">
        <v>1526.4999999999995</v>
      </c>
      <c r="H117" s="36">
        <v>1607.2999999999997</v>
      </c>
      <c r="I117" s="36">
        <v>1623.8000000000002</v>
      </c>
      <c r="J117" s="36">
        <v>1647.6999999999998</v>
      </c>
      <c r="K117" s="31">
        <v>1599.9</v>
      </c>
      <c r="L117" s="31">
        <v>1559.5</v>
      </c>
      <c r="M117" s="31">
        <v>68.01771</v>
      </c>
      <c r="N117" s="1"/>
      <c r="O117" s="1"/>
    </row>
    <row r="118" spans="1:15" ht="12.75" customHeight="1">
      <c r="A118" s="51">
        <v>109</v>
      </c>
      <c r="B118" s="53" t="s">
        <v>146</v>
      </c>
      <c r="C118" s="31">
        <v>4222.15</v>
      </c>
      <c r="D118" s="36">
        <v>4238.749999999999</v>
      </c>
      <c r="E118" s="36">
        <v>4196.049999999998</v>
      </c>
      <c r="F118" s="36">
        <v>4169.949999999999</v>
      </c>
      <c r="G118" s="36">
        <v>4127.249999999998</v>
      </c>
      <c r="H118" s="36">
        <v>4264.8499999999985</v>
      </c>
      <c r="I118" s="36">
        <v>4307.549999999999</v>
      </c>
      <c r="J118" s="36">
        <v>4333.649999999999</v>
      </c>
      <c r="K118" s="31">
        <v>4281.45</v>
      </c>
      <c r="L118" s="31">
        <v>4212.65</v>
      </c>
      <c r="M118" s="31">
        <v>17.61756</v>
      </c>
      <c r="N118" s="1"/>
      <c r="O118" s="1"/>
    </row>
    <row r="119" spans="1:15" ht="12.75" customHeight="1">
      <c r="A119" s="51">
        <v>110</v>
      </c>
      <c r="B119" s="53" t="s">
        <v>152</v>
      </c>
      <c r="C119" s="31">
        <v>1135.25</v>
      </c>
      <c r="D119" s="36">
        <v>1137.9833333333333</v>
      </c>
      <c r="E119" s="36">
        <v>1128.0666666666666</v>
      </c>
      <c r="F119" s="36">
        <v>1120.8833333333332</v>
      </c>
      <c r="G119" s="36">
        <v>1110.9666666666665</v>
      </c>
      <c r="H119" s="36">
        <v>1145.1666666666667</v>
      </c>
      <c r="I119" s="36">
        <v>1155.0833333333333</v>
      </c>
      <c r="J119" s="36">
        <v>1162.2666666666669</v>
      </c>
      <c r="K119" s="31">
        <v>1147.9</v>
      </c>
      <c r="L119" s="31">
        <v>1130.8</v>
      </c>
      <c r="M119" s="31">
        <v>4.37651</v>
      </c>
      <c r="N119" s="1"/>
      <c r="O119" s="1"/>
    </row>
    <row r="120" spans="1:15" ht="12.75" customHeight="1">
      <c r="A120" s="51">
        <v>111</v>
      </c>
      <c r="B120" s="53" t="s">
        <v>278</v>
      </c>
      <c r="C120" s="31">
        <v>750.2</v>
      </c>
      <c r="D120" s="36">
        <v>746.0500000000001</v>
      </c>
      <c r="E120" s="36">
        <v>740.1000000000001</v>
      </c>
      <c r="F120" s="36">
        <v>730.0000000000001</v>
      </c>
      <c r="G120" s="36">
        <v>724.0500000000002</v>
      </c>
      <c r="H120" s="36">
        <v>756.1500000000001</v>
      </c>
      <c r="I120" s="36">
        <v>762.1000000000001</v>
      </c>
      <c r="J120" s="36">
        <v>772.2</v>
      </c>
      <c r="K120" s="31">
        <v>752</v>
      </c>
      <c r="L120" s="31">
        <v>735.95</v>
      </c>
      <c r="M120" s="31">
        <v>22.66634</v>
      </c>
      <c r="N120" s="1"/>
      <c r="O120" s="1"/>
    </row>
    <row r="121" spans="1:15" ht="12.75" customHeight="1">
      <c r="A121" s="51">
        <v>112</v>
      </c>
      <c r="B121" s="53" t="s">
        <v>157</v>
      </c>
      <c r="C121" s="31">
        <v>943.9</v>
      </c>
      <c r="D121" s="36">
        <v>941</v>
      </c>
      <c r="E121" s="36">
        <v>934.5</v>
      </c>
      <c r="F121" s="36">
        <v>925.1</v>
      </c>
      <c r="G121" s="36">
        <v>918.6</v>
      </c>
      <c r="H121" s="36">
        <v>950.4</v>
      </c>
      <c r="I121" s="36">
        <v>956.9</v>
      </c>
      <c r="J121" s="36">
        <v>966.3</v>
      </c>
      <c r="K121" s="31">
        <v>947.5</v>
      </c>
      <c r="L121" s="31">
        <v>931.6</v>
      </c>
      <c r="M121" s="31">
        <v>25.62034</v>
      </c>
      <c r="N121" s="1"/>
      <c r="O121" s="1"/>
    </row>
    <row r="122" spans="1:15" ht="12.75" customHeight="1">
      <c r="A122" s="51">
        <v>113</v>
      </c>
      <c r="B122" s="53" t="s">
        <v>155</v>
      </c>
      <c r="C122" s="31">
        <v>1059.5</v>
      </c>
      <c r="D122" s="36">
        <v>1058.9833333333333</v>
      </c>
      <c r="E122" s="36">
        <v>1042.7666666666667</v>
      </c>
      <c r="F122" s="36">
        <v>1026.0333333333333</v>
      </c>
      <c r="G122" s="36">
        <v>1009.8166666666666</v>
      </c>
      <c r="H122" s="36">
        <v>1075.7166666666667</v>
      </c>
      <c r="I122" s="36">
        <v>1091.9333333333334</v>
      </c>
      <c r="J122" s="36">
        <v>1108.6666666666667</v>
      </c>
      <c r="K122" s="31">
        <v>1075.2</v>
      </c>
      <c r="L122" s="31">
        <v>1042.25</v>
      </c>
      <c r="M122" s="31">
        <v>29.03887</v>
      </c>
      <c r="N122" s="1"/>
      <c r="O122" s="1"/>
    </row>
    <row r="123" spans="1:15" ht="12.75" customHeight="1">
      <c r="A123" s="51">
        <v>114</v>
      </c>
      <c r="B123" s="53" t="s">
        <v>158</v>
      </c>
      <c r="C123" s="31">
        <v>575.3</v>
      </c>
      <c r="D123" s="36">
        <v>570.65</v>
      </c>
      <c r="E123" s="36">
        <v>564.5</v>
      </c>
      <c r="F123" s="36">
        <v>553.7</v>
      </c>
      <c r="G123" s="36">
        <v>547.5500000000001</v>
      </c>
      <c r="H123" s="36">
        <v>581.4499999999999</v>
      </c>
      <c r="I123" s="36">
        <v>587.5999999999998</v>
      </c>
      <c r="J123" s="36">
        <v>598.3999999999999</v>
      </c>
      <c r="K123" s="31">
        <v>576.8</v>
      </c>
      <c r="L123" s="31">
        <v>559.85</v>
      </c>
      <c r="M123" s="31">
        <v>25.16716</v>
      </c>
      <c r="N123" s="1"/>
      <c r="O123" s="1"/>
    </row>
    <row r="124" spans="1:15" ht="12.75" customHeight="1">
      <c r="A124" s="51">
        <v>115</v>
      </c>
      <c r="B124" s="53" t="s">
        <v>416</v>
      </c>
      <c r="C124" s="31">
        <v>1662.8</v>
      </c>
      <c r="D124" s="36">
        <v>1675.75</v>
      </c>
      <c r="E124" s="36">
        <v>1632.05</v>
      </c>
      <c r="F124" s="36">
        <v>1601.3</v>
      </c>
      <c r="G124" s="36">
        <v>1557.6</v>
      </c>
      <c r="H124" s="36">
        <v>1706.5</v>
      </c>
      <c r="I124" s="36">
        <v>1750.1999999999998</v>
      </c>
      <c r="J124" s="36">
        <v>1780.95</v>
      </c>
      <c r="K124" s="31">
        <v>1719.45</v>
      </c>
      <c r="L124" s="31">
        <v>1645</v>
      </c>
      <c r="M124" s="31">
        <v>20.09863</v>
      </c>
      <c r="N124" s="1"/>
      <c r="O124" s="1"/>
    </row>
    <row r="125" spans="1:15" ht="12.75" customHeight="1">
      <c r="A125" s="51">
        <v>116</v>
      </c>
      <c r="B125" s="53" t="s">
        <v>159</v>
      </c>
      <c r="C125" s="31">
        <v>1808.1</v>
      </c>
      <c r="D125" s="36">
        <v>1803.75</v>
      </c>
      <c r="E125" s="36">
        <v>1794.35</v>
      </c>
      <c r="F125" s="36">
        <v>1780.6</v>
      </c>
      <c r="G125" s="36">
        <v>1771.1999999999998</v>
      </c>
      <c r="H125" s="36">
        <v>1817.5</v>
      </c>
      <c r="I125" s="36">
        <v>1826.9</v>
      </c>
      <c r="J125" s="36">
        <v>1840.65</v>
      </c>
      <c r="K125" s="31">
        <v>1813.15</v>
      </c>
      <c r="L125" s="31">
        <v>1790</v>
      </c>
      <c r="M125" s="31">
        <v>29.0151</v>
      </c>
      <c r="N125" s="1"/>
      <c r="O125" s="1"/>
    </row>
    <row r="126" spans="1:15" ht="12.75" customHeight="1">
      <c r="A126" s="51">
        <v>117</v>
      </c>
      <c r="B126" s="53" t="s">
        <v>846</v>
      </c>
      <c r="C126" s="31">
        <v>190.1</v>
      </c>
      <c r="D126" s="36">
        <v>188.23666666666668</v>
      </c>
      <c r="E126" s="36">
        <v>184.82333333333335</v>
      </c>
      <c r="F126" s="36">
        <v>179.54666666666668</v>
      </c>
      <c r="G126" s="36">
        <v>176.13333333333335</v>
      </c>
      <c r="H126" s="36">
        <v>193.51333333333335</v>
      </c>
      <c r="I126" s="36">
        <v>196.92666666666665</v>
      </c>
      <c r="J126" s="36">
        <v>202.20333333333335</v>
      </c>
      <c r="K126" s="31">
        <v>191.65</v>
      </c>
      <c r="L126" s="31">
        <v>182.96</v>
      </c>
      <c r="M126" s="31">
        <v>248.53967</v>
      </c>
      <c r="N126" s="1"/>
      <c r="O126" s="1"/>
    </row>
    <row r="127" spans="1:15" ht="12.75" customHeight="1">
      <c r="A127" s="51">
        <v>118</v>
      </c>
      <c r="B127" s="53" t="s">
        <v>165</v>
      </c>
      <c r="C127" s="31">
        <v>5041.55</v>
      </c>
      <c r="D127" s="36">
        <v>4997.3</v>
      </c>
      <c r="E127" s="36">
        <v>4936.6</v>
      </c>
      <c r="F127" s="36">
        <v>4831.650000000001</v>
      </c>
      <c r="G127" s="36">
        <v>4770.950000000001</v>
      </c>
      <c r="H127" s="36">
        <v>5102.25</v>
      </c>
      <c r="I127" s="36">
        <v>5162.949999999999</v>
      </c>
      <c r="J127" s="36">
        <v>5267.9</v>
      </c>
      <c r="K127" s="31">
        <v>5058</v>
      </c>
      <c r="L127" s="31">
        <v>4892.35</v>
      </c>
      <c r="M127" s="31">
        <v>2.92391</v>
      </c>
      <c r="N127" s="1"/>
      <c r="O127" s="1"/>
    </row>
    <row r="128" spans="1:15" ht="12.75" customHeight="1">
      <c r="A128" s="51">
        <v>119</v>
      </c>
      <c r="B128" s="53" t="s">
        <v>162</v>
      </c>
      <c r="C128" s="31">
        <v>816.35</v>
      </c>
      <c r="D128" s="36">
        <v>810.8666666666667</v>
      </c>
      <c r="E128" s="36">
        <v>800.4833333333333</v>
      </c>
      <c r="F128" s="36">
        <v>784.6166666666667</v>
      </c>
      <c r="G128" s="36">
        <v>774.2333333333333</v>
      </c>
      <c r="H128" s="36">
        <v>826.7333333333333</v>
      </c>
      <c r="I128" s="36">
        <v>837.1166666666668</v>
      </c>
      <c r="J128" s="36">
        <v>852.9833333333333</v>
      </c>
      <c r="K128" s="31">
        <v>821.25</v>
      </c>
      <c r="L128" s="31">
        <v>795</v>
      </c>
      <c r="M128" s="31">
        <v>32.0681</v>
      </c>
      <c r="N128" s="1"/>
      <c r="O128" s="1"/>
    </row>
    <row r="129" spans="1:15" ht="12.75" customHeight="1">
      <c r="A129" s="51">
        <v>120</v>
      </c>
      <c r="B129" s="53" t="s">
        <v>164</v>
      </c>
      <c r="C129" s="31">
        <v>5447.5</v>
      </c>
      <c r="D129" s="36">
        <v>5449.883333333333</v>
      </c>
      <c r="E129" s="36">
        <v>5349.766666666666</v>
      </c>
      <c r="F129" s="36">
        <v>5252.033333333333</v>
      </c>
      <c r="G129" s="36">
        <v>5151.916666666666</v>
      </c>
      <c r="H129" s="36">
        <v>5547.616666666667</v>
      </c>
      <c r="I129" s="36">
        <v>5647.733333333334</v>
      </c>
      <c r="J129" s="36">
        <v>5745.466666666667</v>
      </c>
      <c r="K129" s="31">
        <v>5550</v>
      </c>
      <c r="L129" s="31">
        <v>5352.15</v>
      </c>
      <c r="M129" s="31">
        <v>10.92209</v>
      </c>
      <c r="N129" s="1"/>
      <c r="O129" s="1"/>
    </row>
    <row r="130" spans="1:15" ht="12.75" customHeight="1">
      <c r="A130" s="51">
        <v>121</v>
      </c>
      <c r="B130" s="53" t="s">
        <v>163</v>
      </c>
      <c r="C130" s="31">
        <v>3526.55</v>
      </c>
      <c r="D130" s="36">
        <v>3527.316666666667</v>
      </c>
      <c r="E130" s="36">
        <v>3513.233333333334</v>
      </c>
      <c r="F130" s="36">
        <v>3499.916666666667</v>
      </c>
      <c r="G130" s="36">
        <v>3485.833333333334</v>
      </c>
      <c r="H130" s="36">
        <v>3540.633333333334</v>
      </c>
      <c r="I130" s="36">
        <v>3554.716666666667</v>
      </c>
      <c r="J130" s="36">
        <v>3568.033333333334</v>
      </c>
      <c r="K130" s="31">
        <v>3541.4</v>
      </c>
      <c r="L130" s="31">
        <v>3514</v>
      </c>
      <c r="M130" s="31">
        <v>29.6112</v>
      </c>
      <c r="N130" s="1"/>
      <c r="O130" s="1"/>
    </row>
    <row r="131" spans="1:15" ht="12.75" customHeight="1">
      <c r="A131" s="51">
        <v>122</v>
      </c>
      <c r="B131" s="53" t="s">
        <v>161</v>
      </c>
      <c r="C131" s="31">
        <v>430.8</v>
      </c>
      <c r="D131" s="36">
        <v>429.3</v>
      </c>
      <c r="E131" s="36">
        <v>426.6</v>
      </c>
      <c r="F131" s="36">
        <v>422.40000000000003</v>
      </c>
      <c r="G131" s="36">
        <v>419.70000000000005</v>
      </c>
      <c r="H131" s="36">
        <v>433.5</v>
      </c>
      <c r="I131" s="36">
        <v>436.19999999999993</v>
      </c>
      <c r="J131" s="36">
        <v>440.4</v>
      </c>
      <c r="K131" s="31">
        <v>432</v>
      </c>
      <c r="L131" s="31">
        <v>425.1</v>
      </c>
      <c r="M131" s="31">
        <v>14.13357</v>
      </c>
      <c r="N131" s="1"/>
      <c r="O131" s="1"/>
    </row>
    <row r="132" spans="1:15" ht="12.75" customHeight="1">
      <c r="A132" s="51">
        <v>123</v>
      </c>
      <c r="B132" s="53" t="s">
        <v>279</v>
      </c>
      <c r="C132" s="31">
        <v>996.35</v>
      </c>
      <c r="D132" s="36">
        <v>997.5166666666668</v>
      </c>
      <c r="E132" s="36">
        <v>988.9333333333335</v>
      </c>
      <c r="F132" s="36">
        <v>981.5166666666668</v>
      </c>
      <c r="G132" s="36">
        <v>972.9333333333335</v>
      </c>
      <c r="H132" s="36">
        <v>1004.9333333333335</v>
      </c>
      <c r="I132" s="36">
        <v>1013.5166666666668</v>
      </c>
      <c r="J132" s="36">
        <v>1020.9333333333335</v>
      </c>
      <c r="K132" s="31">
        <v>1006.1</v>
      </c>
      <c r="L132" s="31">
        <v>990.1</v>
      </c>
      <c r="M132" s="31">
        <v>18.04287</v>
      </c>
      <c r="N132" s="1"/>
      <c r="O132" s="1"/>
    </row>
    <row r="133" spans="1:15" ht="12.75" customHeight="1">
      <c r="A133" s="51">
        <v>124</v>
      </c>
      <c r="B133" s="53" t="s">
        <v>166</v>
      </c>
      <c r="C133" s="31">
        <v>1616.05</v>
      </c>
      <c r="D133" s="36">
        <v>1612.5833333333333</v>
      </c>
      <c r="E133" s="36">
        <v>1601.7166666666665</v>
      </c>
      <c r="F133" s="36">
        <v>1587.3833333333332</v>
      </c>
      <c r="G133" s="36">
        <v>1576.5166666666664</v>
      </c>
      <c r="H133" s="36">
        <v>1626.9166666666665</v>
      </c>
      <c r="I133" s="36">
        <v>1637.7833333333333</v>
      </c>
      <c r="J133" s="36">
        <v>1652.1166666666666</v>
      </c>
      <c r="K133" s="31">
        <v>1623.45</v>
      </c>
      <c r="L133" s="31">
        <v>1598.25</v>
      </c>
      <c r="M133" s="31">
        <v>8.66625</v>
      </c>
      <c r="N133" s="1"/>
      <c r="O133" s="1"/>
    </row>
    <row r="134" spans="1:15" ht="12.75" customHeight="1">
      <c r="A134" s="51">
        <v>125</v>
      </c>
      <c r="B134" s="53" t="s">
        <v>179</v>
      </c>
      <c r="C134" s="31">
        <v>129667.95</v>
      </c>
      <c r="D134" s="36">
        <v>129289.81666666667</v>
      </c>
      <c r="E134" s="36">
        <v>128079.63333333333</v>
      </c>
      <c r="F134" s="36">
        <v>126491.31666666667</v>
      </c>
      <c r="G134" s="36">
        <v>125281.13333333333</v>
      </c>
      <c r="H134" s="36">
        <v>130878.13333333333</v>
      </c>
      <c r="I134" s="36">
        <v>132088.31666666665</v>
      </c>
      <c r="J134" s="36">
        <v>133676.63333333333</v>
      </c>
      <c r="K134" s="31">
        <v>130500</v>
      </c>
      <c r="L134" s="31">
        <v>127701.5</v>
      </c>
      <c r="M134" s="31">
        <v>0.1101</v>
      </c>
      <c r="N134" s="1"/>
      <c r="O134" s="1"/>
    </row>
    <row r="135" spans="1:15" ht="12.75" customHeight="1">
      <c r="A135" s="51">
        <v>126</v>
      </c>
      <c r="B135" s="53" t="s">
        <v>429</v>
      </c>
      <c r="C135" s="31">
        <v>1521.55</v>
      </c>
      <c r="D135" s="36">
        <v>1517.3833333333332</v>
      </c>
      <c r="E135" s="36">
        <v>1499.7666666666664</v>
      </c>
      <c r="F135" s="36">
        <v>1477.9833333333331</v>
      </c>
      <c r="G135" s="36">
        <v>1460.3666666666663</v>
      </c>
      <c r="H135" s="36">
        <v>1539.1666666666665</v>
      </c>
      <c r="I135" s="36">
        <v>1556.7833333333333</v>
      </c>
      <c r="J135" s="36">
        <v>1578.5666666666666</v>
      </c>
      <c r="K135" s="31">
        <v>1535</v>
      </c>
      <c r="L135" s="31">
        <v>1495.6</v>
      </c>
      <c r="M135" s="31">
        <v>4.17929</v>
      </c>
      <c r="N135" s="1"/>
      <c r="O135" s="1"/>
    </row>
    <row r="136" spans="1:15" ht="12.75" customHeight="1">
      <c r="A136" s="51">
        <v>127</v>
      </c>
      <c r="B136" s="53" t="s">
        <v>168</v>
      </c>
      <c r="C136" s="31">
        <v>306.6</v>
      </c>
      <c r="D136" s="36">
        <v>305.43333333333334</v>
      </c>
      <c r="E136" s="36">
        <v>302.06666666666666</v>
      </c>
      <c r="F136" s="36">
        <v>297.5333333333333</v>
      </c>
      <c r="G136" s="36">
        <v>294.16666666666663</v>
      </c>
      <c r="H136" s="36">
        <v>309.9666666666667</v>
      </c>
      <c r="I136" s="36">
        <v>313.33333333333337</v>
      </c>
      <c r="J136" s="36">
        <v>317.86666666666673</v>
      </c>
      <c r="K136" s="31">
        <v>308.8</v>
      </c>
      <c r="L136" s="31">
        <v>300.9</v>
      </c>
      <c r="M136" s="31">
        <v>20.60485</v>
      </c>
      <c r="N136" s="1"/>
      <c r="O136" s="1"/>
    </row>
    <row r="137" spans="1:15" ht="12.75" customHeight="1">
      <c r="A137" s="51">
        <v>128</v>
      </c>
      <c r="B137" s="53" t="s">
        <v>167</v>
      </c>
      <c r="C137" s="31">
        <v>2875.85</v>
      </c>
      <c r="D137" s="36">
        <v>2869.383333333333</v>
      </c>
      <c r="E137" s="36">
        <v>2844.7166666666662</v>
      </c>
      <c r="F137" s="36">
        <v>2813.583333333333</v>
      </c>
      <c r="G137" s="36">
        <v>2788.916666666666</v>
      </c>
      <c r="H137" s="36">
        <v>2900.5166666666664</v>
      </c>
      <c r="I137" s="36">
        <v>2925.1833333333334</v>
      </c>
      <c r="J137" s="36">
        <v>2956.3166666666666</v>
      </c>
      <c r="K137" s="31">
        <v>2894.05</v>
      </c>
      <c r="L137" s="31">
        <v>2838.25</v>
      </c>
      <c r="M137" s="31">
        <v>17.18501</v>
      </c>
      <c r="N137" s="1"/>
      <c r="O137" s="1"/>
    </row>
    <row r="138" spans="1:15" ht="12.75" customHeight="1">
      <c r="A138" s="51">
        <v>129</v>
      </c>
      <c r="B138" s="53" t="s">
        <v>804</v>
      </c>
      <c r="C138" s="31">
        <v>2160.85</v>
      </c>
      <c r="D138" s="36">
        <v>2150.75</v>
      </c>
      <c r="E138" s="36">
        <v>2132.1</v>
      </c>
      <c r="F138" s="36">
        <v>2103.35</v>
      </c>
      <c r="G138" s="36">
        <v>2084.7</v>
      </c>
      <c r="H138" s="36">
        <v>2179.5</v>
      </c>
      <c r="I138" s="36">
        <v>2198.1499999999996</v>
      </c>
      <c r="J138" s="36">
        <v>2226.9</v>
      </c>
      <c r="K138" s="31">
        <v>2169.4</v>
      </c>
      <c r="L138" s="31">
        <v>2122</v>
      </c>
      <c r="M138" s="31">
        <v>3.66052</v>
      </c>
      <c r="N138" s="1"/>
      <c r="O138" s="1"/>
    </row>
    <row r="139" spans="1:15" ht="12.75" customHeight="1">
      <c r="A139" s="51">
        <v>130</v>
      </c>
      <c r="B139" s="53" t="s">
        <v>170</v>
      </c>
      <c r="C139" s="31">
        <v>620.5</v>
      </c>
      <c r="D139" s="36">
        <v>619.2</v>
      </c>
      <c r="E139" s="36">
        <v>615.5000000000001</v>
      </c>
      <c r="F139" s="36">
        <v>610.5000000000001</v>
      </c>
      <c r="G139" s="36">
        <v>606.8000000000002</v>
      </c>
      <c r="H139" s="36">
        <v>624.2</v>
      </c>
      <c r="I139" s="36">
        <v>627.8999999999999</v>
      </c>
      <c r="J139" s="36">
        <v>632.9</v>
      </c>
      <c r="K139" s="31">
        <v>622.9</v>
      </c>
      <c r="L139" s="31">
        <v>614.2</v>
      </c>
      <c r="M139" s="31">
        <v>21.38264</v>
      </c>
      <c r="N139" s="1"/>
      <c r="O139" s="1"/>
    </row>
    <row r="140" spans="1:15" ht="12.75" customHeight="1">
      <c r="A140" s="51">
        <v>131</v>
      </c>
      <c r="B140" s="53" t="s">
        <v>171</v>
      </c>
      <c r="C140" s="31">
        <v>12108.65</v>
      </c>
      <c r="D140" s="36">
        <v>12124.733333333332</v>
      </c>
      <c r="E140" s="36">
        <v>11989.466666666664</v>
      </c>
      <c r="F140" s="36">
        <v>11870.283333333331</v>
      </c>
      <c r="G140" s="36">
        <v>11735.016666666663</v>
      </c>
      <c r="H140" s="36">
        <v>12243.916666666664</v>
      </c>
      <c r="I140" s="36">
        <v>12379.18333333333</v>
      </c>
      <c r="J140" s="36">
        <v>12498.366666666665</v>
      </c>
      <c r="K140" s="31">
        <v>12260</v>
      </c>
      <c r="L140" s="31">
        <v>12005.55</v>
      </c>
      <c r="M140" s="31">
        <v>11.34926</v>
      </c>
      <c r="N140" s="1"/>
      <c r="O140" s="1"/>
    </row>
    <row r="141" spans="1:15" ht="12.75" customHeight="1">
      <c r="A141" s="51">
        <v>132</v>
      </c>
      <c r="B141" s="53" t="s">
        <v>175</v>
      </c>
      <c r="C141" s="31">
        <v>995.7</v>
      </c>
      <c r="D141" s="36">
        <v>989.3666666666667</v>
      </c>
      <c r="E141" s="36">
        <v>977.8333333333334</v>
      </c>
      <c r="F141" s="36">
        <v>959.9666666666667</v>
      </c>
      <c r="G141" s="36">
        <v>948.4333333333334</v>
      </c>
      <c r="H141" s="36">
        <v>1007.2333333333333</v>
      </c>
      <c r="I141" s="36">
        <v>1018.7666666666667</v>
      </c>
      <c r="J141" s="36">
        <v>1036.6333333333332</v>
      </c>
      <c r="K141" s="31">
        <v>1000.9</v>
      </c>
      <c r="L141" s="31">
        <v>971.5</v>
      </c>
      <c r="M141" s="31">
        <v>20.95006</v>
      </c>
      <c r="N141" s="1"/>
      <c r="O141" s="1"/>
    </row>
    <row r="142" spans="1:15" ht="12.75" customHeight="1">
      <c r="A142" s="51">
        <v>133</v>
      </c>
      <c r="B142" s="53" t="s">
        <v>281</v>
      </c>
      <c r="C142" s="31">
        <v>955.8</v>
      </c>
      <c r="D142" s="36">
        <v>947.2166666666666</v>
      </c>
      <c r="E142" s="36">
        <v>934.5333333333332</v>
      </c>
      <c r="F142" s="36">
        <v>913.2666666666667</v>
      </c>
      <c r="G142" s="36">
        <v>900.5833333333333</v>
      </c>
      <c r="H142" s="36">
        <v>968.4833333333331</v>
      </c>
      <c r="I142" s="36">
        <v>981.1666666666665</v>
      </c>
      <c r="J142" s="36">
        <v>1002.433333333333</v>
      </c>
      <c r="K142" s="31">
        <v>959.9</v>
      </c>
      <c r="L142" s="31">
        <v>925.95</v>
      </c>
      <c r="M142" s="31">
        <v>9.98066</v>
      </c>
      <c r="N142" s="1"/>
      <c r="O142" s="1"/>
    </row>
    <row r="143" spans="1:15" ht="12.75" customHeight="1">
      <c r="A143" s="51">
        <v>134</v>
      </c>
      <c r="B143" s="53" t="s">
        <v>434</v>
      </c>
      <c r="C143" s="31">
        <v>4393.9</v>
      </c>
      <c r="D143" s="36">
        <v>4333.3</v>
      </c>
      <c r="E143" s="36">
        <v>4242.75</v>
      </c>
      <c r="F143" s="36">
        <v>4091.5999999999995</v>
      </c>
      <c r="G143" s="36">
        <v>4001.0499999999993</v>
      </c>
      <c r="H143" s="36">
        <v>4484.450000000001</v>
      </c>
      <c r="I143" s="36">
        <v>4575.000000000002</v>
      </c>
      <c r="J143" s="36">
        <v>4726.1500000000015</v>
      </c>
      <c r="K143" s="31">
        <v>4423.85</v>
      </c>
      <c r="L143" s="31">
        <v>4182.15</v>
      </c>
      <c r="M143" s="31">
        <v>51.00818</v>
      </c>
      <c r="N143" s="1"/>
      <c r="O143" s="1"/>
    </row>
    <row r="144" spans="1:15" ht="12.75" customHeight="1">
      <c r="A144" s="51">
        <v>139</v>
      </c>
      <c r="B144" s="53" t="s">
        <v>282</v>
      </c>
      <c r="C144" s="31">
        <v>74.21</v>
      </c>
      <c r="D144" s="36">
        <v>74.74</v>
      </c>
      <c r="E144" s="36">
        <v>73.47999999999999</v>
      </c>
      <c r="F144" s="36">
        <v>72.75</v>
      </c>
      <c r="G144" s="36">
        <v>71.49</v>
      </c>
      <c r="H144" s="36">
        <v>75.46999999999998</v>
      </c>
      <c r="I144" s="36">
        <v>76.73</v>
      </c>
      <c r="J144" s="36">
        <v>77.45999999999998</v>
      </c>
      <c r="K144" s="31">
        <v>76</v>
      </c>
      <c r="L144" s="31">
        <v>74.01</v>
      </c>
      <c r="M144" s="31">
        <v>68.87017</v>
      </c>
      <c r="N144" s="1"/>
      <c r="O144" s="1"/>
    </row>
    <row r="145" spans="1:15" ht="12.75" customHeight="1">
      <c r="A145" s="51">
        <v>140</v>
      </c>
      <c r="B145" s="53" t="s">
        <v>178</v>
      </c>
      <c r="C145" s="31">
        <v>2494.9</v>
      </c>
      <c r="D145" s="36">
        <v>2498.8333333333335</v>
      </c>
      <c r="E145" s="36">
        <v>2453.866666666667</v>
      </c>
      <c r="F145" s="36">
        <v>2412.8333333333335</v>
      </c>
      <c r="G145" s="36">
        <v>2367.866666666667</v>
      </c>
      <c r="H145" s="36">
        <v>2539.866666666667</v>
      </c>
      <c r="I145" s="36">
        <v>2584.833333333333</v>
      </c>
      <c r="J145" s="36">
        <v>2625.866666666667</v>
      </c>
      <c r="K145" s="31">
        <v>2543.8</v>
      </c>
      <c r="L145" s="31">
        <v>2457.8</v>
      </c>
      <c r="M145" s="31">
        <v>12.87527</v>
      </c>
      <c r="N145" s="1"/>
      <c r="O145" s="1"/>
    </row>
    <row r="146" spans="1:15" ht="12.75" customHeight="1">
      <c r="A146" s="51">
        <v>141</v>
      </c>
      <c r="B146" s="53" t="s">
        <v>180</v>
      </c>
      <c r="C146" s="31">
        <v>1788.6</v>
      </c>
      <c r="D146" s="36">
        <v>1796.9333333333332</v>
      </c>
      <c r="E146" s="36">
        <v>1774.0166666666664</v>
      </c>
      <c r="F146" s="36">
        <v>1759.4333333333332</v>
      </c>
      <c r="G146" s="36">
        <v>1736.5166666666664</v>
      </c>
      <c r="H146" s="36">
        <v>1811.5166666666664</v>
      </c>
      <c r="I146" s="36">
        <v>1834.433333333333</v>
      </c>
      <c r="J146" s="36">
        <v>1849.0166666666664</v>
      </c>
      <c r="K146" s="31">
        <v>1819.85</v>
      </c>
      <c r="L146" s="31">
        <v>1782.35</v>
      </c>
      <c r="M146" s="31">
        <v>6.26549</v>
      </c>
      <c r="N146" s="1"/>
      <c r="O146" s="1"/>
    </row>
    <row r="147" spans="1:15" ht="12.75" customHeight="1">
      <c r="A147" s="51">
        <v>142</v>
      </c>
      <c r="B147" s="53" t="s">
        <v>441</v>
      </c>
      <c r="C147" s="31">
        <v>100.1</v>
      </c>
      <c r="D147" s="36">
        <v>100.38666666666666</v>
      </c>
      <c r="E147" s="36">
        <v>99.52333333333331</v>
      </c>
      <c r="F147" s="36">
        <v>98.94666666666666</v>
      </c>
      <c r="G147" s="36">
        <v>98.08333333333331</v>
      </c>
      <c r="H147" s="36">
        <v>100.96333333333331</v>
      </c>
      <c r="I147" s="36">
        <v>101.82666666666665</v>
      </c>
      <c r="J147" s="36">
        <v>102.40333333333331</v>
      </c>
      <c r="K147" s="31">
        <v>101.25</v>
      </c>
      <c r="L147" s="31">
        <v>99.81</v>
      </c>
      <c r="M147" s="31">
        <v>209.49761</v>
      </c>
      <c r="N147" s="1"/>
      <c r="O147" s="1"/>
    </row>
    <row r="148" spans="1:15" ht="12.75" customHeight="1">
      <c r="A148" s="51">
        <v>143</v>
      </c>
      <c r="B148" s="53" t="s">
        <v>185</v>
      </c>
      <c r="C148" s="31">
        <v>251.6</v>
      </c>
      <c r="D148" s="36">
        <v>249.50333333333333</v>
      </c>
      <c r="E148" s="36">
        <v>246.75666666666666</v>
      </c>
      <c r="F148" s="36">
        <v>241.91333333333333</v>
      </c>
      <c r="G148" s="36">
        <v>239.16666666666666</v>
      </c>
      <c r="H148" s="36">
        <v>254.34666666666666</v>
      </c>
      <c r="I148" s="36">
        <v>257.09333333333336</v>
      </c>
      <c r="J148" s="36">
        <v>261.93666666666667</v>
      </c>
      <c r="K148" s="31">
        <v>252.25</v>
      </c>
      <c r="L148" s="31">
        <v>244.66</v>
      </c>
      <c r="M148" s="31">
        <v>244.00033</v>
      </c>
      <c r="N148" s="1"/>
      <c r="O148" s="1"/>
    </row>
    <row r="149" spans="1:15" ht="12.75" customHeight="1">
      <c r="A149" s="51">
        <v>144</v>
      </c>
      <c r="B149" s="53" t="s">
        <v>187</v>
      </c>
      <c r="C149" s="31">
        <v>369.75</v>
      </c>
      <c r="D149" s="36">
        <v>373.18333333333334</v>
      </c>
      <c r="E149" s="36">
        <v>364.3666666666667</v>
      </c>
      <c r="F149" s="36">
        <v>358.98333333333335</v>
      </c>
      <c r="G149" s="36">
        <v>350.1666666666667</v>
      </c>
      <c r="H149" s="36">
        <v>378.56666666666666</v>
      </c>
      <c r="I149" s="36">
        <v>387.3833333333334</v>
      </c>
      <c r="J149" s="36">
        <v>392.76666666666665</v>
      </c>
      <c r="K149" s="31">
        <v>382</v>
      </c>
      <c r="L149" s="31">
        <v>367.8</v>
      </c>
      <c r="M149" s="31">
        <v>233.89211</v>
      </c>
      <c r="N149" s="1"/>
      <c r="O149" s="1"/>
    </row>
    <row r="150" spans="1:15" ht="12.75" customHeight="1">
      <c r="A150" s="51">
        <v>145</v>
      </c>
      <c r="B150" s="53" t="s">
        <v>183</v>
      </c>
      <c r="C150" s="31">
        <v>3621</v>
      </c>
      <c r="D150" s="36">
        <v>3614.9</v>
      </c>
      <c r="E150" s="36">
        <v>3575.15</v>
      </c>
      <c r="F150" s="36">
        <v>3529.3</v>
      </c>
      <c r="G150" s="36">
        <v>3489.55</v>
      </c>
      <c r="H150" s="36">
        <v>3660.75</v>
      </c>
      <c r="I150" s="36">
        <v>3700.5</v>
      </c>
      <c r="J150" s="36">
        <v>3746.35</v>
      </c>
      <c r="K150" s="31">
        <v>3654.65</v>
      </c>
      <c r="L150" s="31">
        <v>3569.05</v>
      </c>
      <c r="M150" s="31">
        <v>2.66306</v>
      </c>
      <c r="N150" s="1"/>
      <c r="O150" s="1"/>
    </row>
    <row r="151" spans="1:15" ht="12.75" customHeight="1">
      <c r="A151" s="51">
        <v>146</v>
      </c>
      <c r="B151" s="53" t="s">
        <v>184</v>
      </c>
      <c r="C151" s="31">
        <v>2568.1</v>
      </c>
      <c r="D151" s="36">
        <v>2572.0666666666666</v>
      </c>
      <c r="E151" s="36">
        <v>2553.0333333333333</v>
      </c>
      <c r="F151" s="36">
        <v>2537.9666666666667</v>
      </c>
      <c r="G151" s="36">
        <v>2518.9333333333334</v>
      </c>
      <c r="H151" s="36">
        <v>2587.133333333333</v>
      </c>
      <c r="I151" s="36">
        <v>2606.166666666666</v>
      </c>
      <c r="J151" s="36">
        <v>2621.233333333333</v>
      </c>
      <c r="K151" s="31">
        <v>2591.1</v>
      </c>
      <c r="L151" s="31">
        <v>2557</v>
      </c>
      <c r="M151" s="31">
        <v>9.24514</v>
      </c>
      <c r="N151" s="1"/>
      <c r="O151" s="1"/>
    </row>
    <row r="152" spans="1:15" ht="12.75" customHeight="1">
      <c r="A152" s="51">
        <v>147</v>
      </c>
      <c r="B152" s="53" t="s">
        <v>188</v>
      </c>
      <c r="C152" s="31">
        <v>1774.75</v>
      </c>
      <c r="D152" s="36">
        <v>1773.5333333333335</v>
      </c>
      <c r="E152" s="36">
        <v>1752.2166666666672</v>
      </c>
      <c r="F152" s="36">
        <v>1729.6833333333336</v>
      </c>
      <c r="G152" s="36">
        <v>1708.3666666666672</v>
      </c>
      <c r="H152" s="36">
        <v>1796.066666666667</v>
      </c>
      <c r="I152" s="36">
        <v>1817.3833333333332</v>
      </c>
      <c r="J152" s="36">
        <v>1839.916666666667</v>
      </c>
      <c r="K152" s="31">
        <v>1794.85</v>
      </c>
      <c r="L152" s="31">
        <v>1751</v>
      </c>
      <c r="M152" s="31">
        <v>7.6449</v>
      </c>
      <c r="N152" s="1"/>
      <c r="O152" s="1"/>
    </row>
    <row r="153" spans="1:15" ht="12.75" customHeight="1">
      <c r="A153" s="51">
        <v>148</v>
      </c>
      <c r="B153" s="53" t="s">
        <v>190</v>
      </c>
      <c r="C153" s="31">
        <v>272.95</v>
      </c>
      <c r="D153" s="36">
        <v>273.45</v>
      </c>
      <c r="E153" s="36">
        <v>271.09999999999997</v>
      </c>
      <c r="F153" s="36">
        <v>269.25</v>
      </c>
      <c r="G153" s="36">
        <v>266.9</v>
      </c>
      <c r="H153" s="36">
        <v>275.29999999999995</v>
      </c>
      <c r="I153" s="36">
        <v>277.65</v>
      </c>
      <c r="J153" s="36">
        <v>279.49999999999994</v>
      </c>
      <c r="K153" s="31">
        <v>275.8</v>
      </c>
      <c r="L153" s="31">
        <v>271.6</v>
      </c>
      <c r="M153" s="31">
        <v>117.50972</v>
      </c>
      <c r="N153" s="1"/>
      <c r="O153" s="1"/>
    </row>
    <row r="154" spans="1:15" ht="12.75" customHeight="1">
      <c r="A154" s="51">
        <v>149</v>
      </c>
      <c r="B154" s="53" t="s">
        <v>284</v>
      </c>
      <c r="C154" s="31">
        <v>713.85</v>
      </c>
      <c r="D154" s="36">
        <v>717.6333333333332</v>
      </c>
      <c r="E154" s="36">
        <v>701.2666666666664</v>
      </c>
      <c r="F154" s="36">
        <v>688.6833333333332</v>
      </c>
      <c r="G154" s="36">
        <v>672.3166666666664</v>
      </c>
      <c r="H154" s="36">
        <v>730.2166666666665</v>
      </c>
      <c r="I154" s="36">
        <v>746.5833333333333</v>
      </c>
      <c r="J154" s="36">
        <v>759.1666666666665</v>
      </c>
      <c r="K154" s="31">
        <v>734</v>
      </c>
      <c r="L154" s="31">
        <v>705.05</v>
      </c>
      <c r="M154" s="31">
        <v>35.1671</v>
      </c>
      <c r="N154" s="1"/>
      <c r="O154" s="1"/>
    </row>
    <row r="155" spans="1:15" ht="12.75" customHeight="1">
      <c r="A155" s="51">
        <v>150</v>
      </c>
      <c r="B155" s="53" t="s">
        <v>285</v>
      </c>
      <c r="C155" s="31">
        <v>411.85</v>
      </c>
      <c r="D155" s="36">
        <v>412.84999999999997</v>
      </c>
      <c r="E155" s="36">
        <v>401.99999999999994</v>
      </c>
      <c r="F155" s="36">
        <v>392.15</v>
      </c>
      <c r="G155" s="36">
        <v>381.29999999999995</v>
      </c>
      <c r="H155" s="36">
        <v>422.69999999999993</v>
      </c>
      <c r="I155" s="36">
        <v>433.54999999999995</v>
      </c>
      <c r="J155" s="36">
        <v>443.3999999999999</v>
      </c>
      <c r="K155" s="31">
        <v>423.7</v>
      </c>
      <c r="L155" s="31">
        <v>403</v>
      </c>
      <c r="M155" s="31">
        <v>40.6137</v>
      </c>
      <c r="N155" s="1"/>
      <c r="O155" s="1"/>
    </row>
    <row r="156" spans="1:15" ht="12.75" customHeight="1">
      <c r="A156" s="51">
        <v>151</v>
      </c>
      <c r="B156" s="53" t="s">
        <v>286</v>
      </c>
      <c r="C156" s="31">
        <v>1517.15</v>
      </c>
      <c r="D156" s="36">
        <v>1486.7833333333335</v>
      </c>
      <c r="E156" s="36">
        <v>1430.566666666667</v>
      </c>
      <c r="F156" s="36">
        <v>1343.9833333333336</v>
      </c>
      <c r="G156" s="36">
        <v>1287.766666666667</v>
      </c>
      <c r="H156" s="36">
        <v>1573.366666666667</v>
      </c>
      <c r="I156" s="36">
        <v>1629.5833333333337</v>
      </c>
      <c r="J156" s="36">
        <v>1716.166666666667</v>
      </c>
      <c r="K156" s="31">
        <v>1543</v>
      </c>
      <c r="L156" s="31">
        <v>1400.2</v>
      </c>
      <c r="M156" s="31">
        <v>38.95938</v>
      </c>
      <c r="N156" s="1"/>
      <c r="O156" s="1"/>
    </row>
    <row r="157" spans="1:15" ht="12.75" customHeight="1">
      <c r="A157" s="51">
        <v>152</v>
      </c>
      <c r="B157" s="53" t="s">
        <v>197</v>
      </c>
      <c r="C157" s="31">
        <v>3815.65</v>
      </c>
      <c r="D157" s="36">
        <v>3809.5</v>
      </c>
      <c r="E157" s="36">
        <v>3775</v>
      </c>
      <c r="F157" s="36">
        <v>3734.35</v>
      </c>
      <c r="G157" s="36">
        <v>3699.85</v>
      </c>
      <c r="H157" s="36">
        <v>3850.15</v>
      </c>
      <c r="I157" s="36">
        <v>3884.65</v>
      </c>
      <c r="J157" s="36">
        <v>3925.3</v>
      </c>
      <c r="K157" s="31">
        <v>3844</v>
      </c>
      <c r="L157" s="31">
        <v>3768.85</v>
      </c>
      <c r="M157" s="31">
        <v>2.44926</v>
      </c>
      <c r="N157" s="1"/>
      <c r="O157" s="1"/>
    </row>
    <row r="158" spans="1:15" ht="12.75" customHeight="1">
      <c r="A158" s="51">
        <v>153</v>
      </c>
      <c r="B158" s="53" t="s">
        <v>191</v>
      </c>
      <c r="C158" s="31">
        <v>39046.55</v>
      </c>
      <c r="D158" s="36">
        <v>38982.183333333334</v>
      </c>
      <c r="E158" s="36">
        <v>38664.36666666667</v>
      </c>
      <c r="F158" s="36">
        <v>38282.183333333334</v>
      </c>
      <c r="G158" s="36">
        <v>37964.36666666667</v>
      </c>
      <c r="H158" s="36">
        <v>39364.36666666667</v>
      </c>
      <c r="I158" s="36">
        <v>39682.183333333334</v>
      </c>
      <c r="J158" s="36">
        <v>40064.36666666667</v>
      </c>
      <c r="K158" s="31">
        <v>39300</v>
      </c>
      <c r="L158" s="31">
        <v>38600</v>
      </c>
      <c r="M158" s="31">
        <v>0.1587</v>
      </c>
      <c r="N158" s="1"/>
      <c r="O158" s="1"/>
    </row>
    <row r="159" spans="1:15" ht="12.75" customHeight="1">
      <c r="A159" s="51">
        <v>154</v>
      </c>
      <c r="B159" s="53" t="s">
        <v>287</v>
      </c>
      <c r="C159" s="31">
        <v>1699.35</v>
      </c>
      <c r="D159" s="36">
        <v>1679.1166666666668</v>
      </c>
      <c r="E159" s="36">
        <v>1636.2333333333336</v>
      </c>
      <c r="F159" s="36">
        <v>1573.1166666666668</v>
      </c>
      <c r="G159" s="36">
        <v>1530.2333333333336</v>
      </c>
      <c r="H159" s="36">
        <v>1742.2333333333336</v>
      </c>
      <c r="I159" s="36">
        <v>1785.1166666666668</v>
      </c>
      <c r="J159" s="36">
        <v>1848.2333333333336</v>
      </c>
      <c r="K159" s="31">
        <v>1722</v>
      </c>
      <c r="L159" s="31">
        <v>1616</v>
      </c>
      <c r="M159" s="31">
        <v>31.25549</v>
      </c>
      <c r="N159" s="1"/>
      <c r="O159" s="1"/>
    </row>
    <row r="160" spans="1:15" ht="12.75" customHeight="1">
      <c r="A160" s="51">
        <v>155</v>
      </c>
      <c r="B160" s="53" t="s">
        <v>193</v>
      </c>
      <c r="C160" s="31">
        <v>4496.15</v>
      </c>
      <c r="D160" s="36">
        <v>4424.099999999999</v>
      </c>
      <c r="E160" s="36">
        <v>4299.249999999999</v>
      </c>
      <c r="F160" s="36">
        <v>4102.349999999999</v>
      </c>
      <c r="G160" s="36">
        <v>3977.499999999999</v>
      </c>
      <c r="H160" s="36">
        <v>4620.999999999999</v>
      </c>
      <c r="I160" s="36">
        <v>4745.849999999999</v>
      </c>
      <c r="J160" s="36">
        <v>4942.749999999999</v>
      </c>
      <c r="K160" s="31">
        <v>4548.95</v>
      </c>
      <c r="L160" s="31">
        <v>4227.2</v>
      </c>
      <c r="M160" s="31">
        <v>17.4852</v>
      </c>
      <c r="N160" s="1"/>
      <c r="O160" s="1"/>
    </row>
    <row r="161" spans="1:15" ht="12.75" customHeight="1">
      <c r="A161" s="51">
        <v>156</v>
      </c>
      <c r="B161" s="53" t="s">
        <v>194</v>
      </c>
      <c r="C161" s="31">
        <v>333.8</v>
      </c>
      <c r="D161" s="36">
        <v>333.55</v>
      </c>
      <c r="E161" s="36">
        <v>331.45000000000005</v>
      </c>
      <c r="F161" s="36">
        <v>329.1</v>
      </c>
      <c r="G161" s="36">
        <v>327.00000000000006</v>
      </c>
      <c r="H161" s="36">
        <v>335.90000000000003</v>
      </c>
      <c r="I161" s="36">
        <v>338.00000000000006</v>
      </c>
      <c r="J161" s="36">
        <v>340.35</v>
      </c>
      <c r="K161" s="31">
        <v>335.65</v>
      </c>
      <c r="L161" s="31">
        <v>331.2</v>
      </c>
      <c r="M161" s="31">
        <v>48.32518</v>
      </c>
      <c r="N161" s="1"/>
      <c r="O161" s="1"/>
    </row>
    <row r="162" spans="1:15" ht="12.75" customHeight="1">
      <c r="A162" s="51">
        <v>157</v>
      </c>
      <c r="B162" s="53" t="s">
        <v>196</v>
      </c>
      <c r="C162" s="31">
        <v>3121.4</v>
      </c>
      <c r="D162" s="36">
        <v>3133.7333333333336</v>
      </c>
      <c r="E162" s="36">
        <v>3095.666666666667</v>
      </c>
      <c r="F162" s="36">
        <v>3069.9333333333334</v>
      </c>
      <c r="G162" s="36">
        <v>3031.866666666667</v>
      </c>
      <c r="H162" s="36">
        <v>3159.466666666667</v>
      </c>
      <c r="I162" s="36">
        <v>3197.5333333333338</v>
      </c>
      <c r="J162" s="36">
        <v>3223.2666666666673</v>
      </c>
      <c r="K162" s="31">
        <v>3171.8</v>
      </c>
      <c r="L162" s="31">
        <v>3108</v>
      </c>
      <c r="M162" s="31">
        <v>2.40293</v>
      </c>
      <c r="N162" s="1"/>
      <c r="O162" s="1"/>
    </row>
    <row r="163" spans="1:15" ht="12.75" customHeight="1">
      <c r="A163" s="51">
        <v>158</v>
      </c>
      <c r="B163" s="53" t="s">
        <v>192</v>
      </c>
      <c r="C163" s="31">
        <v>922.9</v>
      </c>
      <c r="D163" s="36">
        <v>925.8833333333333</v>
      </c>
      <c r="E163" s="36">
        <v>913.2666666666667</v>
      </c>
      <c r="F163" s="36">
        <v>903.6333333333333</v>
      </c>
      <c r="G163" s="36">
        <v>891.0166666666667</v>
      </c>
      <c r="H163" s="36">
        <v>935.5166666666667</v>
      </c>
      <c r="I163" s="36">
        <v>948.1333333333332</v>
      </c>
      <c r="J163" s="36">
        <v>957.7666666666667</v>
      </c>
      <c r="K163" s="31">
        <v>938.5</v>
      </c>
      <c r="L163" s="31">
        <v>916.25</v>
      </c>
      <c r="M163" s="31">
        <v>11.96948</v>
      </c>
      <c r="N163" s="1"/>
      <c r="O163" s="1"/>
    </row>
    <row r="164" spans="1:15" ht="12.75" customHeight="1">
      <c r="A164" s="51">
        <v>159</v>
      </c>
      <c r="B164" s="53" t="s">
        <v>199</v>
      </c>
      <c r="C164" s="31">
        <v>6735.95</v>
      </c>
      <c r="D164" s="36">
        <v>6739.983333333334</v>
      </c>
      <c r="E164" s="36">
        <v>6699.966666666667</v>
      </c>
      <c r="F164" s="36">
        <v>6663.983333333334</v>
      </c>
      <c r="G164" s="36">
        <v>6623.966666666667</v>
      </c>
      <c r="H164" s="36">
        <v>6775.966666666667</v>
      </c>
      <c r="I164" s="36">
        <v>6815.983333333334</v>
      </c>
      <c r="J164" s="36">
        <v>6851.966666666667</v>
      </c>
      <c r="K164" s="31">
        <v>6780</v>
      </c>
      <c r="L164" s="31">
        <v>6704</v>
      </c>
      <c r="M164" s="31">
        <v>4.88374</v>
      </c>
      <c r="N164" s="1"/>
      <c r="O164" s="1"/>
    </row>
    <row r="165" spans="1:15" ht="12.75" customHeight="1">
      <c r="A165" s="51">
        <v>160</v>
      </c>
      <c r="B165" s="53" t="s">
        <v>288</v>
      </c>
      <c r="C165" s="31">
        <v>422</v>
      </c>
      <c r="D165" s="36">
        <v>419.2166666666667</v>
      </c>
      <c r="E165" s="36">
        <v>415.7833333333334</v>
      </c>
      <c r="F165" s="36">
        <v>409.5666666666667</v>
      </c>
      <c r="G165" s="36">
        <v>406.13333333333344</v>
      </c>
      <c r="H165" s="36">
        <v>425.4333333333334</v>
      </c>
      <c r="I165" s="36">
        <v>428.8666666666667</v>
      </c>
      <c r="J165" s="36">
        <v>435.08333333333337</v>
      </c>
      <c r="K165" s="31">
        <v>422.65</v>
      </c>
      <c r="L165" s="31">
        <v>413</v>
      </c>
      <c r="M165" s="31">
        <v>19.31325</v>
      </c>
      <c r="N165" s="1"/>
      <c r="O165" s="1"/>
    </row>
    <row r="166" spans="1:15" ht="12.75" customHeight="1">
      <c r="A166" s="51">
        <v>161</v>
      </c>
      <c r="B166" s="53" t="s">
        <v>195</v>
      </c>
      <c r="C166" s="31">
        <v>501.25</v>
      </c>
      <c r="D166" s="36">
        <v>496.93333333333334</v>
      </c>
      <c r="E166" s="36">
        <v>490.8666666666667</v>
      </c>
      <c r="F166" s="36">
        <v>480.48333333333335</v>
      </c>
      <c r="G166" s="36">
        <v>474.4166666666667</v>
      </c>
      <c r="H166" s="36">
        <v>507.31666666666666</v>
      </c>
      <c r="I166" s="36">
        <v>513.3833333333334</v>
      </c>
      <c r="J166" s="36">
        <v>523.7666666666667</v>
      </c>
      <c r="K166" s="31">
        <v>503</v>
      </c>
      <c r="L166" s="31">
        <v>486.55</v>
      </c>
      <c r="M166" s="31">
        <v>168.6646</v>
      </c>
      <c r="N166" s="1"/>
      <c r="O166" s="1"/>
    </row>
    <row r="167" spans="1:15" ht="12.75" customHeight="1">
      <c r="A167" s="51">
        <v>162</v>
      </c>
      <c r="B167" s="53" t="s">
        <v>200</v>
      </c>
      <c r="C167" s="31">
        <v>329.6</v>
      </c>
      <c r="D167" s="36">
        <v>328.8666666666667</v>
      </c>
      <c r="E167" s="36">
        <v>325.98333333333335</v>
      </c>
      <c r="F167" s="36">
        <v>322.3666666666667</v>
      </c>
      <c r="G167" s="36">
        <v>319.48333333333335</v>
      </c>
      <c r="H167" s="36">
        <v>332.48333333333335</v>
      </c>
      <c r="I167" s="36">
        <v>335.3666666666667</v>
      </c>
      <c r="J167" s="36">
        <v>338.98333333333335</v>
      </c>
      <c r="K167" s="31">
        <v>331.75</v>
      </c>
      <c r="L167" s="31">
        <v>325.25</v>
      </c>
      <c r="M167" s="31">
        <v>119.59181</v>
      </c>
      <c r="N167" s="1"/>
      <c r="O167" s="1"/>
    </row>
    <row r="168" spans="1:15" ht="12.75" customHeight="1">
      <c r="A168" s="51">
        <v>163</v>
      </c>
      <c r="B168" s="53" t="s">
        <v>289</v>
      </c>
      <c r="C168" s="31">
        <v>1840.4</v>
      </c>
      <c r="D168" s="36">
        <v>1852.4333333333334</v>
      </c>
      <c r="E168" s="36">
        <v>1811.4666666666667</v>
      </c>
      <c r="F168" s="36">
        <v>1782.5333333333333</v>
      </c>
      <c r="G168" s="36">
        <v>1741.5666666666666</v>
      </c>
      <c r="H168" s="36">
        <v>1881.3666666666668</v>
      </c>
      <c r="I168" s="36">
        <v>1922.3333333333335</v>
      </c>
      <c r="J168" s="36">
        <v>1951.2666666666669</v>
      </c>
      <c r="K168" s="31">
        <v>1893.4</v>
      </c>
      <c r="L168" s="31">
        <v>1823.5</v>
      </c>
      <c r="M168" s="31">
        <v>11.43475</v>
      </c>
      <c r="N168" s="1"/>
      <c r="O168" s="1"/>
    </row>
    <row r="169" spans="1:15" ht="12.75" customHeight="1">
      <c r="A169" s="51">
        <v>164</v>
      </c>
      <c r="B169" s="53" t="s">
        <v>290</v>
      </c>
      <c r="C169" s="31">
        <v>16730.75</v>
      </c>
      <c r="D169" s="36">
        <v>16676.766666666666</v>
      </c>
      <c r="E169" s="36">
        <v>16474.033333333333</v>
      </c>
      <c r="F169" s="36">
        <v>16217.316666666666</v>
      </c>
      <c r="G169" s="36">
        <v>16014.583333333332</v>
      </c>
      <c r="H169" s="36">
        <v>16933.483333333334</v>
      </c>
      <c r="I169" s="36">
        <v>17136.216666666664</v>
      </c>
      <c r="J169" s="36">
        <v>17392.933333333334</v>
      </c>
      <c r="K169" s="31">
        <v>16879.5</v>
      </c>
      <c r="L169" s="31">
        <v>16420.05</v>
      </c>
      <c r="M169" s="31">
        <v>0.04607</v>
      </c>
      <c r="N169" s="1"/>
      <c r="O169" s="1"/>
    </row>
    <row r="170" spans="1:15" ht="12.75" customHeight="1">
      <c r="A170" s="51">
        <v>165</v>
      </c>
      <c r="B170" s="53" t="s">
        <v>198</v>
      </c>
      <c r="C170" s="31">
        <v>122.46</v>
      </c>
      <c r="D170" s="36">
        <v>122.61</v>
      </c>
      <c r="E170" s="36">
        <v>121.61</v>
      </c>
      <c r="F170" s="36">
        <v>120.76</v>
      </c>
      <c r="G170" s="36">
        <v>119.76</v>
      </c>
      <c r="H170" s="36">
        <v>123.46</v>
      </c>
      <c r="I170" s="36">
        <v>124.46</v>
      </c>
      <c r="J170" s="36">
        <v>125.30999999999999</v>
      </c>
      <c r="K170" s="31">
        <v>123.61</v>
      </c>
      <c r="L170" s="31">
        <v>121.76</v>
      </c>
      <c r="M170" s="31">
        <v>440.39186</v>
      </c>
      <c r="N170" s="1"/>
      <c r="O170" s="1"/>
    </row>
    <row r="171" spans="1:15" ht="12.75" customHeight="1">
      <c r="A171" s="51">
        <v>166</v>
      </c>
      <c r="B171" t="s">
        <v>205</v>
      </c>
      <c r="C171" s="31">
        <v>550.65</v>
      </c>
      <c r="D171" s="36">
        <v>543.3000000000001</v>
      </c>
      <c r="E171" s="36">
        <v>533.6000000000001</v>
      </c>
      <c r="F171" s="36">
        <v>516.5500000000001</v>
      </c>
      <c r="G171" s="36">
        <v>506.85000000000014</v>
      </c>
      <c r="H171" s="36">
        <v>560.3500000000001</v>
      </c>
      <c r="I171" s="36">
        <v>570.0500000000002</v>
      </c>
      <c r="J171" s="36">
        <v>587.1000000000001</v>
      </c>
      <c r="K171" s="31">
        <v>553</v>
      </c>
      <c r="L171" s="31">
        <v>526.25</v>
      </c>
      <c r="M171" s="31">
        <v>228.7249</v>
      </c>
      <c r="N171" s="1"/>
      <c r="O171" s="1"/>
    </row>
    <row r="172" spans="1:15" ht="12.75" customHeight="1">
      <c r="A172" s="51">
        <v>167</v>
      </c>
      <c r="B172" s="53" t="s">
        <v>461</v>
      </c>
      <c r="C172" s="31">
        <v>415</v>
      </c>
      <c r="D172" s="36">
        <v>416.59999999999997</v>
      </c>
      <c r="E172" s="36">
        <v>411.8999999999999</v>
      </c>
      <c r="F172" s="36">
        <v>408.79999999999995</v>
      </c>
      <c r="G172" s="36">
        <v>404.0999999999999</v>
      </c>
      <c r="H172" s="36">
        <v>419.69999999999993</v>
      </c>
      <c r="I172" s="36">
        <v>424.4</v>
      </c>
      <c r="J172" s="36">
        <v>427.49999999999994</v>
      </c>
      <c r="K172" s="31">
        <v>421.3</v>
      </c>
      <c r="L172" s="31">
        <v>413.5</v>
      </c>
      <c r="M172" s="31">
        <v>101.90705</v>
      </c>
      <c r="N172" s="1"/>
      <c r="O172" s="1"/>
    </row>
    <row r="173" spans="1:15" ht="12.75" customHeight="1">
      <c r="A173" s="51">
        <v>168</v>
      </c>
      <c r="B173" s="53" t="s">
        <v>206</v>
      </c>
      <c r="C173" s="31">
        <v>3120.3</v>
      </c>
      <c r="D173" s="36">
        <v>3130.15</v>
      </c>
      <c r="E173" s="36">
        <v>3101.5</v>
      </c>
      <c r="F173" s="36">
        <v>3082.7</v>
      </c>
      <c r="G173" s="36">
        <v>3054.0499999999997</v>
      </c>
      <c r="H173" s="36">
        <v>3148.9500000000003</v>
      </c>
      <c r="I173" s="36">
        <v>3177.600000000001</v>
      </c>
      <c r="J173" s="36">
        <v>3196.4000000000005</v>
      </c>
      <c r="K173" s="31">
        <v>3158.8</v>
      </c>
      <c r="L173" s="31">
        <v>3111.35</v>
      </c>
      <c r="M173" s="31">
        <v>38.62153</v>
      </c>
      <c r="N173" s="1"/>
      <c r="O173" s="1"/>
    </row>
    <row r="174" spans="1:15" ht="12.75" customHeight="1">
      <c r="A174" s="51">
        <v>169</v>
      </c>
      <c r="B174" s="53" t="s">
        <v>208</v>
      </c>
      <c r="C174" s="31">
        <v>723</v>
      </c>
      <c r="D174" s="36">
        <v>724.9333333333334</v>
      </c>
      <c r="E174" s="36">
        <v>720.1666666666667</v>
      </c>
      <c r="F174" s="36">
        <v>717.3333333333334</v>
      </c>
      <c r="G174" s="36">
        <v>712.5666666666667</v>
      </c>
      <c r="H174" s="36">
        <v>727.7666666666668</v>
      </c>
      <c r="I174" s="36">
        <v>732.5333333333334</v>
      </c>
      <c r="J174" s="36">
        <v>735.3666666666668</v>
      </c>
      <c r="K174" s="31">
        <v>729.7</v>
      </c>
      <c r="L174" s="31">
        <v>722.1</v>
      </c>
      <c r="M174" s="31">
        <v>11.89555</v>
      </c>
      <c r="N174" s="1"/>
      <c r="O174" s="1"/>
    </row>
    <row r="175" spans="1:15" ht="12.75" customHeight="1">
      <c r="A175" s="51">
        <v>170</v>
      </c>
      <c r="B175" s="53" t="s">
        <v>209</v>
      </c>
      <c r="C175" s="31">
        <v>1501.85</v>
      </c>
      <c r="D175" s="36">
        <v>1498.55</v>
      </c>
      <c r="E175" s="36">
        <v>1485.1999999999998</v>
      </c>
      <c r="F175" s="36">
        <v>1468.55</v>
      </c>
      <c r="G175" s="36">
        <v>1455.1999999999998</v>
      </c>
      <c r="H175" s="36">
        <v>1515.1999999999998</v>
      </c>
      <c r="I175" s="36">
        <v>1528.5499999999997</v>
      </c>
      <c r="J175" s="36">
        <v>1545.1999999999998</v>
      </c>
      <c r="K175" s="31">
        <v>1511.9</v>
      </c>
      <c r="L175" s="31">
        <v>1481.9</v>
      </c>
      <c r="M175" s="31">
        <v>7.88569</v>
      </c>
      <c r="N175" s="1"/>
      <c r="O175" s="1"/>
    </row>
    <row r="176" spans="1:15" ht="12.75" customHeight="1">
      <c r="A176" s="51">
        <v>171</v>
      </c>
      <c r="B176" s="53" t="s">
        <v>213</v>
      </c>
      <c r="C176" s="31">
        <v>2462.4</v>
      </c>
      <c r="D176" s="36">
        <v>2449.7</v>
      </c>
      <c r="E176" s="36">
        <v>2428.3999999999996</v>
      </c>
      <c r="F176" s="36">
        <v>2394.3999999999996</v>
      </c>
      <c r="G176" s="36">
        <v>2373.0999999999995</v>
      </c>
      <c r="H176" s="36">
        <v>2483.7</v>
      </c>
      <c r="I176" s="36">
        <v>2505</v>
      </c>
      <c r="J176" s="36">
        <v>2539</v>
      </c>
      <c r="K176" s="31">
        <v>2471</v>
      </c>
      <c r="L176" s="31">
        <v>2415.7</v>
      </c>
      <c r="M176" s="31">
        <v>4.71598</v>
      </c>
      <c r="N176" s="1"/>
      <c r="O176" s="1"/>
    </row>
    <row r="177" spans="1:15" ht="12.75" customHeight="1">
      <c r="A177" s="51">
        <v>172</v>
      </c>
      <c r="B177" s="53" t="s">
        <v>177</v>
      </c>
      <c r="C177" s="31">
        <v>196.75</v>
      </c>
      <c r="D177" s="36">
        <v>196.11</v>
      </c>
      <c r="E177" s="36">
        <v>192.73000000000002</v>
      </c>
      <c r="F177" s="36">
        <v>188.71</v>
      </c>
      <c r="G177" s="36">
        <v>185.33</v>
      </c>
      <c r="H177" s="36">
        <v>200.13000000000002</v>
      </c>
      <c r="I177" s="36">
        <v>203.51000000000002</v>
      </c>
      <c r="J177" s="36">
        <v>207.53000000000003</v>
      </c>
      <c r="K177" s="31">
        <v>199.49</v>
      </c>
      <c r="L177" s="31">
        <v>192.09</v>
      </c>
      <c r="M177" s="31">
        <v>388.71444</v>
      </c>
      <c r="N177" s="1"/>
      <c r="O177" s="1"/>
    </row>
    <row r="178" spans="1:15" ht="12.75" customHeight="1">
      <c r="A178" s="51">
        <v>173</v>
      </c>
      <c r="B178" s="53" t="s">
        <v>211</v>
      </c>
      <c r="C178" s="31">
        <v>28353.35</v>
      </c>
      <c r="D178" s="36">
        <v>28239.433333333334</v>
      </c>
      <c r="E178" s="36">
        <v>27863.916666666668</v>
      </c>
      <c r="F178" s="36">
        <v>27374.483333333334</v>
      </c>
      <c r="G178" s="36">
        <v>26998.966666666667</v>
      </c>
      <c r="H178" s="36">
        <v>28728.86666666667</v>
      </c>
      <c r="I178" s="36">
        <v>29104.38333333333</v>
      </c>
      <c r="J178" s="36">
        <v>29593.81666666667</v>
      </c>
      <c r="K178" s="31">
        <v>28614.95</v>
      </c>
      <c r="L178" s="31">
        <v>27750</v>
      </c>
      <c r="M178" s="31">
        <v>0.59357</v>
      </c>
      <c r="N178" s="1"/>
      <c r="O178" s="1"/>
    </row>
    <row r="179" spans="1:15" ht="12.75" customHeight="1">
      <c r="A179" s="51">
        <v>174</v>
      </c>
      <c r="B179" s="53" t="s">
        <v>214</v>
      </c>
      <c r="C179" s="31">
        <v>2924.25</v>
      </c>
      <c r="D179" s="36">
        <v>2922.7666666666664</v>
      </c>
      <c r="E179" s="36">
        <v>2903.533333333333</v>
      </c>
      <c r="F179" s="36">
        <v>2882.8166666666666</v>
      </c>
      <c r="G179" s="36">
        <v>2863.583333333333</v>
      </c>
      <c r="H179" s="36">
        <v>2943.4833333333327</v>
      </c>
      <c r="I179" s="36">
        <v>2962.7166666666662</v>
      </c>
      <c r="J179" s="36">
        <v>2983.4333333333325</v>
      </c>
      <c r="K179" s="31">
        <v>2942</v>
      </c>
      <c r="L179" s="31">
        <v>2902.05</v>
      </c>
      <c r="M179" s="31">
        <v>13.34666</v>
      </c>
      <c r="N179" s="1"/>
      <c r="O179" s="1"/>
    </row>
    <row r="180" spans="1:15" ht="12.75" customHeight="1">
      <c r="A180" s="51">
        <v>175</v>
      </c>
      <c r="B180" s="53" t="s">
        <v>212</v>
      </c>
      <c r="C180" s="31">
        <v>7871.55</v>
      </c>
      <c r="D180" s="36">
        <v>7822.55</v>
      </c>
      <c r="E180" s="36">
        <v>7755.1</v>
      </c>
      <c r="F180" s="36">
        <v>7638.650000000001</v>
      </c>
      <c r="G180" s="36">
        <v>7571.200000000001</v>
      </c>
      <c r="H180" s="36">
        <v>7939</v>
      </c>
      <c r="I180" s="36">
        <v>8006.449999999999</v>
      </c>
      <c r="J180" s="36">
        <v>8122.9</v>
      </c>
      <c r="K180" s="31">
        <v>7890</v>
      </c>
      <c r="L180" s="31">
        <v>7706.1</v>
      </c>
      <c r="M180" s="31">
        <v>3.41704</v>
      </c>
      <c r="N180" s="1"/>
      <c r="O180" s="1"/>
    </row>
    <row r="181" spans="1:15" ht="12.75" customHeight="1">
      <c r="A181" s="51">
        <v>176</v>
      </c>
      <c r="B181" s="53" t="s">
        <v>291</v>
      </c>
      <c r="C181" s="31">
        <v>669.6</v>
      </c>
      <c r="D181" s="36">
        <v>661.15</v>
      </c>
      <c r="E181" s="36">
        <v>650.3</v>
      </c>
      <c r="F181" s="36">
        <v>631</v>
      </c>
      <c r="G181" s="36">
        <v>620.15</v>
      </c>
      <c r="H181" s="36">
        <v>680.4499999999999</v>
      </c>
      <c r="I181" s="36">
        <v>691.3000000000001</v>
      </c>
      <c r="J181" s="36">
        <v>710.5999999999999</v>
      </c>
      <c r="K181" s="31">
        <v>672</v>
      </c>
      <c r="L181" s="31">
        <v>641.85</v>
      </c>
      <c r="M181" s="31">
        <v>20.73935</v>
      </c>
      <c r="N181" s="1"/>
      <c r="O181" s="1"/>
    </row>
    <row r="182" spans="1:15" ht="12.75" customHeight="1">
      <c r="A182" s="51">
        <v>177</v>
      </c>
      <c r="B182" s="53" t="s">
        <v>210</v>
      </c>
      <c r="C182" s="31">
        <v>841.95</v>
      </c>
      <c r="D182" s="36">
        <v>844.1333333333333</v>
      </c>
      <c r="E182" s="36">
        <v>837.7666666666667</v>
      </c>
      <c r="F182" s="36">
        <v>833.5833333333334</v>
      </c>
      <c r="G182" s="36">
        <v>827.2166666666667</v>
      </c>
      <c r="H182" s="36">
        <v>848.3166666666666</v>
      </c>
      <c r="I182" s="36">
        <v>854.6833333333332</v>
      </c>
      <c r="J182" s="36">
        <v>858.8666666666666</v>
      </c>
      <c r="K182" s="31">
        <v>850.5</v>
      </c>
      <c r="L182" s="31">
        <v>839.95</v>
      </c>
      <c r="M182" s="31">
        <v>109.67797</v>
      </c>
      <c r="N182" s="1"/>
      <c r="O182" s="1"/>
    </row>
    <row r="183" spans="1:15" ht="12.75" customHeight="1">
      <c r="A183" s="51">
        <v>178</v>
      </c>
      <c r="B183" s="53" t="s">
        <v>207</v>
      </c>
      <c r="C183" s="31">
        <v>149.06</v>
      </c>
      <c r="D183" s="36">
        <v>149.07666666666668</v>
      </c>
      <c r="E183" s="36">
        <v>147.70333333333338</v>
      </c>
      <c r="F183" s="36">
        <v>146.3466666666667</v>
      </c>
      <c r="G183" s="36">
        <v>144.9733333333334</v>
      </c>
      <c r="H183" s="36">
        <v>150.43333333333337</v>
      </c>
      <c r="I183" s="36">
        <v>151.80666666666664</v>
      </c>
      <c r="J183" s="36">
        <v>153.16333333333336</v>
      </c>
      <c r="K183" s="31">
        <v>150.45</v>
      </c>
      <c r="L183" s="31">
        <v>147.72</v>
      </c>
      <c r="M183" s="31">
        <v>257.11956</v>
      </c>
      <c r="N183" s="1"/>
      <c r="O183" s="1"/>
    </row>
    <row r="184" spans="1:15" ht="12.75" customHeight="1">
      <c r="A184" s="51">
        <v>179</v>
      </c>
      <c r="B184" s="53" t="s">
        <v>215</v>
      </c>
      <c r="C184" s="31">
        <v>1520.1</v>
      </c>
      <c r="D184" s="36">
        <v>1517.9833333333333</v>
      </c>
      <c r="E184" s="36">
        <v>1505.9666666666667</v>
      </c>
      <c r="F184" s="36">
        <v>1491.8333333333333</v>
      </c>
      <c r="G184" s="36">
        <v>1479.8166666666666</v>
      </c>
      <c r="H184" s="36">
        <v>1532.1166666666668</v>
      </c>
      <c r="I184" s="36">
        <v>1544.1333333333337</v>
      </c>
      <c r="J184" s="36">
        <v>1558.2666666666669</v>
      </c>
      <c r="K184" s="31">
        <v>1530</v>
      </c>
      <c r="L184" s="31">
        <v>1503.85</v>
      </c>
      <c r="M184" s="31">
        <v>14.51094</v>
      </c>
      <c r="N184" s="1"/>
      <c r="O184" s="1"/>
    </row>
    <row r="185" spans="1:15" ht="12.75" customHeight="1">
      <c r="A185" s="51">
        <v>180</v>
      </c>
      <c r="B185" s="53" t="s">
        <v>216</v>
      </c>
      <c r="C185" s="31">
        <v>778.15</v>
      </c>
      <c r="D185" s="36">
        <v>772.15</v>
      </c>
      <c r="E185" s="36">
        <v>759.55</v>
      </c>
      <c r="F185" s="36">
        <v>740.9499999999999</v>
      </c>
      <c r="G185" s="36">
        <v>728.3499999999999</v>
      </c>
      <c r="H185" s="36">
        <v>790.75</v>
      </c>
      <c r="I185" s="36">
        <v>803.3500000000001</v>
      </c>
      <c r="J185" s="36">
        <v>821.95</v>
      </c>
      <c r="K185" s="31">
        <v>784.75</v>
      </c>
      <c r="L185" s="31">
        <v>753.55</v>
      </c>
      <c r="M185" s="31">
        <v>13.97804</v>
      </c>
      <c r="N185" s="1"/>
      <c r="O185" s="1"/>
    </row>
    <row r="186" spans="1:15" ht="12.75" customHeight="1">
      <c r="A186" s="51">
        <v>181</v>
      </c>
      <c r="B186" s="53" t="s">
        <v>217</v>
      </c>
      <c r="C186" s="31">
        <v>715.75</v>
      </c>
      <c r="D186" s="36">
        <v>717.0666666666666</v>
      </c>
      <c r="E186" s="36">
        <v>708.5833333333333</v>
      </c>
      <c r="F186" s="36">
        <v>701.4166666666666</v>
      </c>
      <c r="G186" s="36">
        <v>692.9333333333333</v>
      </c>
      <c r="H186" s="36">
        <v>724.2333333333332</v>
      </c>
      <c r="I186" s="36">
        <v>732.7166666666666</v>
      </c>
      <c r="J186" s="36">
        <v>739.8833333333332</v>
      </c>
      <c r="K186" s="31">
        <v>725.55</v>
      </c>
      <c r="L186" s="31">
        <v>709.9</v>
      </c>
      <c r="M186" s="31">
        <v>12.10151</v>
      </c>
      <c r="N186" s="1"/>
      <c r="O186" s="1"/>
    </row>
    <row r="187" spans="1:15" ht="12.75" customHeight="1">
      <c r="A187" s="51">
        <v>182</v>
      </c>
      <c r="B187" s="53" t="s">
        <v>229</v>
      </c>
      <c r="C187" s="31">
        <v>2354.6</v>
      </c>
      <c r="D187" s="36">
        <v>2361.2000000000003</v>
      </c>
      <c r="E187" s="36">
        <v>2333.7500000000005</v>
      </c>
      <c r="F187" s="36">
        <v>2312.9</v>
      </c>
      <c r="G187" s="36">
        <v>2285.4500000000003</v>
      </c>
      <c r="H187" s="36">
        <v>2382.0500000000006</v>
      </c>
      <c r="I187" s="36">
        <v>2409.5000000000005</v>
      </c>
      <c r="J187" s="36">
        <v>2430.350000000001</v>
      </c>
      <c r="K187" s="31">
        <v>2388.65</v>
      </c>
      <c r="L187" s="31">
        <v>2340.35</v>
      </c>
      <c r="M187" s="31">
        <v>5.31888</v>
      </c>
      <c r="N187" s="1"/>
      <c r="O187" s="1"/>
    </row>
    <row r="188" spans="1:15" ht="12.75" customHeight="1">
      <c r="A188" s="51">
        <v>183</v>
      </c>
      <c r="B188" s="53" t="s">
        <v>218</v>
      </c>
      <c r="C188" s="31">
        <v>1107.35</v>
      </c>
      <c r="D188" s="36">
        <v>1109.4166666666665</v>
      </c>
      <c r="E188" s="36">
        <v>1101.533333333333</v>
      </c>
      <c r="F188" s="36">
        <v>1095.7166666666665</v>
      </c>
      <c r="G188" s="36">
        <v>1087.833333333333</v>
      </c>
      <c r="H188" s="36">
        <v>1115.2333333333331</v>
      </c>
      <c r="I188" s="36">
        <v>1123.1166666666663</v>
      </c>
      <c r="J188" s="36">
        <v>1128.9333333333332</v>
      </c>
      <c r="K188" s="31">
        <v>1117.3</v>
      </c>
      <c r="L188" s="31">
        <v>1103.6</v>
      </c>
      <c r="M188" s="31">
        <v>11.36445</v>
      </c>
      <c r="N188" s="1"/>
      <c r="O188" s="1"/>
    </row>
    <row r="189" spans="1:15" ht="12.75" customHeight="1">
      <c r="A189" s="51">
        <v>184</v>
      </c>
      <c r="B189" s="53" t="s">
        <v>219</v>
      </c>
      <c r="C189" s="31">
        <v>1855.85</v>
      </c>
      <c r="D189" s="36">
        <v>1854</v>
      </c>
      <c r="E189" s="36">
        <v>1839.9</v>
      </c>
      <c r="F189" s="36">
        <v>1823.95</v>
      </c>
      <c r="G189" s="36">
        <v>1809.8500000000001</v>
      </c>
      <c r="H189" s="36">
        <v>1869.95</v>
      </c>
      <c r="I189" s="36">
        <v>1884.05</v>
      </c>
      <c r="J189" s="36">
        <v>1900</v>
      </c>
      <c r="K189" s="31">
        <v>1868.1</v>
      </c>
      <c r="L189" s="31">
        <v>1838.05</v>
      </c>
      <c r="M189" s="31">
        <v>2.20507</v>
      </c>
      <c r="N189" s="1"/>
      <c r="O189" s="1"/>
    </row>
    <row r="190" spans="1:15" ht="12.75" customHeight="1">
      <c r="A190" s="51">
        <v>185</v>
      </c>
      <c r="B190" s="53" t="s">
        <v>224</v>
      </c>
      <c r="C190" s="31">
        <v>3978.2</v>
      </c>
      <c r="D190" s="36">
        <v>3954.633333333333</v>
      </c>
      <c r="E190" s="36">
        <v>3907.5666666666666</v>
      </c>
      <c r="F190" s="36">
        <v>3836.9333333333334</v>
      </c>
      <c r="G190" s="36">
        <v>3789.866666666667</v>
      </c>
      <c r="H190" s="36">
        <v>4025.2666666666664</v>
      </c>
      <c r="I190" s="36">
        <v>4072.333333333333</v>
      </c>
      <c r="J190" s="36">
        <v>4142.966666666666</v>
      </c>
      <c r="K190" s="31">
        <v>4001.7</v>
      </c>
      <c r="L190" s="31">
        <v>3884</v>
      </c>
      <c r="M190" s="31">
        <v>26.58723</v>
      </c>
      <c r="N190" s="1"/>
      <c r="O190" s="1"/>
    </row>
    <row r="191" spans="1:15" ht="12.75" customHeight="1">
      <c r="A191" s="51">
        <v>186</v>
      </c>
      <c r="B191" s="53" t="s">
        <v>220</v>
      </c>
      <c r="C191" s="31">
        <v>1094.55</v>
      </c>
      <c r="D191" s="36">
        <v>1093.3333333333333</v>
      </c>
      <c r="E191" s="36">
        <v>1089.2166666666665</v>
      </c>
      <c r="F191" s="36">
        <v>1083.8833333333332</v>
      </c>
      <c r="G191" s="36">
        <v>1079.7666666666664</v>
      </c>
      <c r="H191" s="36">
        <v>1098.6666666666665</v>
      </c>
      <c r="I191" s="36">
        <v>1102.7833333333333</v>
      </c>
      <c r="J191" s="36">
        <v>1108.1166666666666</v>
      </c>
      <c r="K191" s="31">
        <v>1097.45</v>
      </c>
      <c r="L191" s="31">
        <v>1088</v>
      </c>
      <c r="M191" s="31">
        <v>7.67705</v>
      </c>
      <c r="N191" s="1"/>
      <c r="O191" s="1"/>
    </row>
    <row r="192" spans="1:15" ht="12.75" customHeight="1">
      <c r="A192" s="51">
        <v>187</v>
      </c>
      <c r="B192" s="53" t="s">
        <v>292</v>
      </c>
      <c r="C192" s="31">
        <v>7072.95</v>
      </c>
      <c r="D192" s="36">
        <v>7047.283333333333</v>
      </c>
      <c r="E192" s="36">
        <v>7005.666666666666</v>
      </c>
      <c r="F192" s="36">
        <v>6938.383333333333</v>
      </c>
      <c r="G192" s="36">
        <v>6896.766666666666</v>
      </c>
      <c r="H192" s="36">
        <v>7114.566666666666</v>
      </c>
      <c r="I192" s="36">
        <v>7156.1833333333325</v>
      </c>
      <c r="J192" s="36">
        <v>7223.466666666665</v>
      </c>
      <c r="K192" s="31">
        <v>7088.9</v>
      </c>
      <c r="L192" s="31">
        <v>6980</v>
      </c>
      <c r="M192" s="31">
        <v>0.93997</v>
      </c>
      <c r="N192" s="1"/>
      <c r="O192" s="1"/>
    </row>
    <row r="193" spans="1:15" ht="12.75" customHeight="1">
      <c r="A193" s="51">
        <v>188</v>
      </c>
      <c r="B193" s="53" t="s">
        <v>496</v>
      </c>
      <c r="C193" s="31">
        <v>675.7</v>
      </c>
      <c r="D193" s="36">
        <v>672.6833333333334</v>
      </c>
      <c r="E193" s="36">
        <v>666.3666666666668</v>
      </c>
      <c r="F193" s="36">
        <v>657.0333333333334</v>
      </c>
      <c r="G193" s="36">
        <v>650.7166666666668</v>
      </c>
      <c r="H193" s="36">
        <v>682.0166666666668</v>
      </c>
      <c r="I193" s="36">
        <v>688.3333333333334</v>
      </c>
      <c r="J193" s="36">
        <v>697.6666666666667</v>
      </c>
      <c r="K193" s="31">
        <v>679</v>
      </c>
      <c r="L193" s="31">
        <v>663.35</v>
      </c>
      <c r="M193" s="31">
        <v>11.5738</v>
      </c>
      <c r="N193" s="1"/>
      <c r="O193" s="1"/>
    </row>
    <row r="194" spans="1:15" ht="12.75" customHeight="1">
      <c r="A194" s="51">
        <v>189</v>
      </c>
      <c r="B194" s="53" t="s">
        <v>221</v>
      </c>
      <c r="C194" s="31">
        <v>1002.05</v>
      </c>
      <c r="D194" s="36">
        <v>997.5833333333334</v>
      </c>
      <c r="E194" s="36">
        <v>989.6666666666667</v>
      </c>
      <c r="F194" s="36">
        <v>977.2833333333334</v>
      </c>
      <c r="G194" s="36">
        <v>969.3666666666668</v>
      </c>
      <c r="H194" s="36">
        <v>1009.9666666666667</v>
      </c>
      <c r="I194" s="36">
        <v>1017.8833333333334</v>
      </c>
      <c r="J194" s="36">
        <v>1030.2666666666667</v>
      </c>
      <c r="K194" s="31">
        <v>1005.5</v>
      </c>
      <c r="L194" s="31">
        <v>985.2</v>
      </c>
      <c r="M194" s="31">
        <v>140.06105</v>
      </c>
      <c r="N194" s="1"/>
      <c r="O194" s="1"/>
    </row>
    <row r="195" spans="1:15" ht="12.75" customHeight="1">
      <c r="A195" s="51">
        <v>190</v>
      </c>
      <c r="B195" s="53" t="s">
        <v>222</v>
      </c>
      <c r="C195" s="31">
        <v>435.4</v>
      </c>
      <c r="D195" s="36">
        <v>437.1333333333334</v>
      </c>
      <c r="E195" s="36">
        <v>432.6166666666668</v>
      </c>
      <c r="F195" s="36">
        <v>429.8333333333334</v>
      </c>
      <c r="G195" s="36">
        <v>425.31666666666683</v>
      </c>
      <c r="H195" s="36">
        <v>439.91666666666674</v>
      </c>
      <c r="I195" s="36">
        <v>444.4333333333333</v>
      </c>
      <c r="J195" s="36">
        <v>447.2166666666667</v>
      </c>
      <c r="K195" s="31">
        <v>441.65</v>
      </c>
      <c r="L195" s="31">
        <v>434.35</v>
      </c>
      <c r="M195" s="31">
        <v>80.20642</v>
      </c>
      <c r="N195" s="1"/>
      <c r="O195" s="1"/>
    </row>
    <row r="196" spans="1:15" ht="12.75" customHeight="1">
      <c r="A196" s="51">
        <v>191</v>
      </c>
      <c r="B196" s="53" t="s">
        <v>223</v>
      </c>
      <c r="C196" s="31">
        <v>174.07</v>
      </c>
      <c r="D196" s="36">
        <v>174.5233333333333</v>
      </c>
      <c r="E196" s="36">
        <v>173.05666666666662</v>
      </c>
      <c r="F196" s="36">
        <v>172.0433333333333</v>
      </c>
      <c r="G196" s="36">
        <v>170.5766666666666</v>
      </c>
      <c r="H196" s="36">
        <v>175.53666666666663</v>
      </c>
      <c r="I196" s="36">
        <v>177.00333333333333</v>
      </c>
      <c r="J196" s="36">
        <v>178.01666666666665</v>
      </c>
      <c r="K196" s="31">
        <v>175.99</v>
      </c>
      <c r="L196" s="31">
        <v>173.51</v>
      </c>
      <c r="M196" s="31">
        <v>278.07688</v>
      </c>
      <c r="N196" s="1"/>
      <c r="O196" s="1"/>
    </row>
    <row r="197" spans="1:15" ht="12.75" customHeight="1">
      <c r="A197" s="51">
        <v>192</v>
      </c>
      <c r="B197" s="53" t="s">
        <v>225</v>
      </c>
      <c r="C197" s="31">
        <v>1472.1</v>
      </c>
      <c r="D197" s="36">
        <v>1458.25</v>
      </c>
      <c r="E197" s="36">
        <v>1438</v>
      </c>
      <c r="F197" s="36">
        <v>1403.9</v>
      </c>
      <c r="G197" s="36">
        <v>1383.65</v>
      </c>
      <c r="H197" s="36">
        <v>1492.35</v>
      </c>
      <c r="I197" s="36">
        <v>1512.6</v>
      </c>
      <c r="J197" s="36">
        <v>1546.6999999999998</v>
      </c>
      <c r="K197" s="31">
        <v>1478.5</v>
      </c>
      <c r="L197" s="31">
        <v>1424.15</v>
      </c>
      <c r="M197" s="31">
        <v>38.37301</v>
      </c>
      <c r="N197" s="1"/>
      <c r="O197" s="1"/>
    </row>
    <row r="198" spans="1:15" ht="12.75" customHeight="1">
      <c r="A198" s="51">
        <v>193</v>
      </c>
      <c r="B198" s="53" t="s">
        <v>203</v>
      </c>
      <c r="C198" s="31">
        <v>857.25</v>
      </c>
      <c r="D198" s="36">
        <v>851.6999999999999</v>
      </c>
      <c r="E198" s="36">
        <v>843.3999999999999</v>
      </c>
      <c r="F198" s="36">
        <v>829.55</v>
      </c>
      <c r="G198" s="36">
        <v>821.2499999999999</v>
      </c>
      <c r="H198" s="36">
        <v>865.5499999999998</v>
      </c>
      <c r="I198" s="36">
        <v>873.8499999999998</v>
      </c>
      <c r="J198" s="36">
        <v>887.6999999999998</v>
      </c>
      <c r="K198" s="31">
        <v>860</v>
      </c>
      <c r="L198" s="31">
        <v>837.85</v>
      </c>
      <c r="M198" s="31">
        <v>13.59729</v>
      </c>
      <c r="N198" s="1"/>
      <c r="O198" s="1"/>
    </row>
    <row r="199" spans="1:15" ht="12.75" customHeight="1">
      <c r="A199" s="51">
        <v>194</v>
      </c>
      <c r="B199" s="53" t="s">
        <v>226</v>
      </c>
      <c r="C199" s="31">
        <v>3431.45</v>
      </c>
      <c r="D199" s="36">
        <v>3415.9833333333336</v>
      </c>
      <c r="E199" s="36">
        <v>3396.966666666667</v>
      </c>
      <c r="F199" s="36">
        <v>3362.4833333333336</v>
      </c>
      <c r="G199" s="36">
        <v>3343.466666666667</v>
      </c>
      <c r="H199" s="36">
        <v>3450.466666666667</v>
      </c>
      <c r="I199" s="36">
        <v>3469.4833333333336</v>
      </c>
      <c r="J199" s="36">
        <v>3503.966666666667</v>
      </c>
      <c r="K199" s="31">
        <v>3435</v>
      </c>
      <c r="L199" s="31">
        <v>3381.5</v>
      </c>
      <c r="M199" s="31">
        <v>10.01832</v>
      </c>
      <c r="N199" s="1"/>
      <c r="O199" s="1"/>
    </row>
    <row r="200" spans="1:15" ht="12.75" customHeight="1">
      <c r="A200" s="51">
        <v>195</v>
      </c>
      <c r="B200" s="53" t="s">
        <v>227</v>
      </c>
      <c r="C200" s="31">
        <v>2781.2</v>
      </c>
      <c r="D200" s="36">
        <v>2785.233333333333</v>
      </c>
      <c r="E200" s="36">
        <v>2753.8666666666663</v>
      </c>
      <c r="F200" s="36">
        <v>2726.5333333333333</v>
      </c>
      <c r="G200" s="36">
        <v>2695.1666666666665</v>
      </c>
      <c r="H200" s="36">
        <v>2812.566666666666</v>
      </c>
      <c r="I200" s="36">
        <v>2843.933333333333</v>
      </c>
      <c r="J200" s="36">
        <v>2871.266666666666</v>
      </c>
      <c r="K200" s="31">
        <v>2816.6</v>
      </c>
      <c r="L200" s="31">
        <v>2757.9</v>
      </c>
      <c r="M200" s="31">
        <v>3.76124</v>
      </c>
      <c r="N200" s="1"/>
      <c r="O200" s="1"/>
    </row>
    <row r="201" spans="1:15" ht="12.75" customHeight="1">
      <c r="A201" s="51">
        <v>196</v>
      </c>
      <c r="B201" s="53" t="s">
        <v>294</v>
      </c>
      <c r="C201" s="31">
        <v>1456.45</v>
      </c>
      <c r="D201" s="36">
        <v>1468.3166666666666</v>
      </c>
      <c r="E201" s="36">
        <v>1438.1333333333332</v>
      </c>
      <c r="F201" s="36">
        <v>1419.8166666666666</v>
      </c>
      <c r="G201" s="36">
        <v>1389.6333333333332</v>
      </c>
      <c r="H201" s="36">
        <v>1486.6333333333332</v>
      </c>
      <c r="I201" s="36">
        <v>1516.8166666666666</v>
      </c>
      <c r="J201" s="36">
        <v>1535.1333333333332</v>
      </c>
      <c r="K201" s="31">
        <v>1498.5</v>
      </c>
      <c r="L201" s="31">
        <v>1450</v>
      </c>
      <c r="M201" s="31">
        <v>3.12165</v>
      </c>
      <c r="N201" s="1"/>
      <c r="O201" s="1"/>
    </row>
    <row r="202" spans="1:15" ht="12.75" customHeight="1">
      <c r="A202" s="51">
        <v>197</v>
      </c>
      <c r="B202" s="53" t="s">
        <v>228</v>
      </c>
      <c r="C202" s="31">
        <v>5515.65</v>
      </c>
      <c r="D202" s="36">
        <v>5483.55</v>
      </c>
      <c r="E202" s="36">
        <v>5412.1</v>
      </c>
      <c r="F202" s="36">
        <v>5308.55</v>
      </c>
      <c r="G202" s="36">
        <v>5237.1</v>
      </c>
      <c r="H202" s="36">
        <v>5587.1</v>
      </c>
      <c r="I202" s="36">
        <v>5658.549999999999</v>
      </c>
      <c r="J202" s="36">
        <v>5762.1</v>
      </c>
      <c r="K202" s="31">
        <v>5555</v>
      </c>
      <c r="L202" s="31">
        <v>5380</v>
      </c>
      <c r="M202" s="31">
        <v>5.4403</v>
      </c>
      <c r="N202" s="1"/>
      <c r="O202" s="1"/>
    </row>
    <row r="203" spans="1:15" ht="12.75" customHeight="1">
      <c r="A203" s="51">
        <v>198</v>
      </c>
      <c r="B203" s="53" t="s">
        <v>296</v>
      </c>
      <c r="C203" s="31">
        <v>4235.1</v>
      </c>
      <c r="D203" s="36">
        <v>4223.166666666667</v>
      </c>
      <c r="E203" s="36">
        <v>4187.383333333334</v>
      </c>
      <c r="F203" s="36">
        <v>4139.666666666667</v>
      </c>
      <c r="G203" s="36">
        <v>4103.883333333334</v>
      </c>
      <c r="H203" s="36">
        <v>4270.883333333334</v>
      </c>
      <c r="I203" s="36">
        <v>4306.666666666667</v>
      </c>
      <c r="J203" s="36">
        <v>4354.383333333334</v>
      </c>
      <c r="K203" s="31">
        <v>4258.95</v>
      </c>
      <c r="L203" s="31">
        <v>4175.45</v>
      </c>
      <c r="M203" s="31">
        <v>1.92829</v>
      </c>
      <c r="N203" s="1"/>
      <c r="O203" s="1"/>
    </row>
    <row r="204" spans="1:15" ht="12.75" customHeight="1">
      <c r="A204" s="51">
        <v>199</v>
      </c>
      <c r="B204" s="53" t="s">
        <v>232</v>
      </c>
      <c r="C204" s="31">
        <v>573.45</v>
      </c>
      <c r="D204" s="36">
        <v>571.8166666666667</v>
      </c>
      <c r="E204" s="36">
        <v>568.9333333333334</v>
      </c>
      <c r="F204" s="36">
        <v>564.4166666666666</v>
      </c>
      <c r="G204" s="36">
        <v>561.5333333333333</v>
      </c>
      <c r="H204" s="36">
        <v>576.3333333333335</v>
      </c>
      <c r="I204" s="36">
        <v>579.2166666666669</v>
      </c>
      <c r="J204" s="36">
        <v>583.7333333333336</v>
      </c>
      <c r="K204" s="31">
        <v>574.7</v>
      </c>
      <c r="L204" s="31">
        <v>567.3</v>
      </c>
      <c r="M204" s="31">
        <v>14.51065</v>
      </c>
      <c r="N204" s="1"/>
      <c r="O204" s="1"/>
    </row>
    <row r="205" spans="1:15" ht="12.75" customHeight="1">
      <c r="A205" s="51">
        <v>200</v>
      </c>
      <c r="B205" s="53" t="s">
        <v>231</v>
      </c>
      <c r="C205" s="31">
        <v>11904.65</v>
      </c>
      <c r="D205" s="36">
        <v>11868.050000000001</v>
      </c>
      <c r="E205" s="36">
        <v>11704.500000000002</v>
      </c>
      <c r="F205" s="36">
        <v>11504.35</v>
      </c>
      <c r="G205" s="36">
        <v>11340.800000000001</v>
      </c>
      <c r="H205" s="36">
        <v>12068.200000000003</v>
      </c>
      <c r="I205" s="36">
        <v>12231.750000000002</v>
      </c>
      <c r="J205" s="36">
        <v>12431.900000000003</v>
      </c>
      <c r="K205" s="31">
        <v>12031.6</v>
      </c>
      <c r="L205" s="31">
        <v>11667.9</v>
      </c>
      <c r="M205" s="31">
        <v>5.20339</v>
      </c>
      <c r="N205" s="1"/>
      <c r="O205" s="1"/>
    </row>
    <row r="206" spans="1:15" ht="12.75" customHeight="1">
      <c r="A206" s="51">
        <v>201</v>
      </c>
      <c r="B206" s="53" t="s">
        <v>297</v>
      </c>
      <c r="C206" s="31">
        <v>135.4</v>
      </c>
      <c r="D206" s="36">
        <v>135.93333333333334</v>
      </c>
      <c r="E206" s="36">
        <v>134.46666666666667</v>
      </c>
      <c r="F206" s="36">
        <v>133.53333333333333</v>
      </c>
      <c r="G206" s="36">
        <v>132.06666666666666</v>
      </c>
      <c r="H206" s="36">
        <v>136.86666666666667</v>
      </c>
      <c r="I206" s="36">
        <v>138.33333333333337</v>
      </c>
      <c r="J206" s="36">
        <v>139.26666666666668</v>
      </c>
      <c r="K206" s="31">
        <v>137.4</v>
      </c>
      <c r="L206" s="31">
        <v>135</v>
      </c>
      <c r="M206" s="31">
        <v>157.52734</v>
      </c>
      <c r="N206" s="1"/>
      <c r="O206" s="1"/>
    </row>
    <row r="207" spans="1:15" ht="12.75" customHeight="1">
      <c r="A207" s="51">
        <v>202</v>
      </c>
      <c r="B207" s="53" t="s">
        <v>230</v>
      </c>
      <c r="C207" s="31">
        <v>2009.6</v>
      </c>
      <c r="D207" s="36">
        <v>2001.4666666666665</v>
      </c>
      <c r="E207" s="36">
        <v>1980.933333333333</v>
      </c>
      <c r="F207" s="36">
        <v>1952.2666666666664</v>
      </c>
      <c r="G207" s="36">
        <v>1931.733333333333</v>
      </c>
      <c r="H207" s="36">
        <v>2030.133333333333</v>
      </c>
      <c r="I207" s="36">
        <v>2050.666666666666</v>
      </c>
      <c r="J207" s="36">
        <v>2079.333333333333</v>
      </c>
      <c r="K207" s="31">
        <v>2022</v>
      </c>
      <c r="L207" s="31">
        <v>1972.8</v>
      </c>
      <c r="M207" s="31">
        <v>1.32347</v>
      </c>
      <c r="N207" s="1"/>
      <c r="O207" s="1"/>
    </row>
    <row r="208" spans="1:15" ht="12.75" customHeight="1">
      <c r="A208" s="51">
        <v>203</v>
      </c>
      <c r="B208" s="53" t="s">
        <v>940</v>
      </c>
      <c r="C208" s="31">
        <v>1267.8</v>
      </c>
      <c r="D208" s="36">
        <v>1266.5666666666666</v>
      </c>
      <c r="E208" s="36">
        <v>1256.4833333333331</v>
      </c>
      <c r="F208" s="36">
        <v>1245.1666666666665</v>
      </c>
      <c r="G208" s="36">
        <v>1235.083333333333</v>
      </c>
      <c r="H208" s="36">
        <v>1277.8833333333332</v>
      </c>
      <c r="I208" s="36">
        <v>1287.9666666666667</v>
      </c>
      <c r="J208" s="36">
        <v>1299.2833333333333</v>
      </c>
      <c r="K208" s="31">
        <v>1276.65</v>
      </c>
      <c r="L208" s="31">
        <v>1255.25</v>
      </c>
      <c r="M208" s="31">
        <v>5.33705</v>
      </c>
      <c r="N208" s="1"/>
      <c r="O208" s="1"/>
    </row>
    <row r="209" spans="1:15" ht="12.75" customHeight="1">
      <c r="A209" s="51">
        <v>204</v>
      </c>
      <c r="B209" s="53" t="s">
        <v>298</v>
      </c>
      <c r="C209" s="31">
        <v>1607.85</v>
      </c>
      <c r="D209" s="36">
        <v>1612.6166666666668</v>
      </c>
      <c r="E209" s="36">
        <v>1591.2333333333336</v>
      </c>
      <c r="F209" s="36">
        <v>1574.6166666666668</v>
      </c>
      <c r="G209" s="36">
        <v>1553.2333333333336</v>
      </c>
      <c r="H209" s="36">
        <v>1629.2333333333336</v>
      </c>
      <c r="I209" s="36">
        <v>1650.6166666666668</v>
      </c>
      <c r="J209" s="36">
        <v>1667.2333333333336</v>
      </c>
      <c r="K209" s="31">
        <v>1634</v>
      </c>
      <c r="L209" s="31">
        <v>1596</v>
      </c>
      <c r="M209" s="31">
        <v>11.34733</v>
      </c>
      <c r="N209" s="1"/>
      <c r="O209" s="1"/>
    </row>
    <row r="210" spans="1:15" ht="12.75" customHeight="1">
      <c r="A210" s="51">
        <v>205</v>
      </c>
      <c r="B210" s="53" t="s">
        <v>233</v>
      </c>
      <c r="C210" s="31">
        <v>465</v>
      </c>
      <c r="D210" s="36">
        <v>463.3666666666666</v>
      </c>
      <c r="E210" s="36">
        <v>457.8833333333332</v>
      </c>
      <c r="F210" s="36">
        <v>450.7666666666666</v>
      </c>
      <c r="G210" s="36">
        <v>445.2833333333332</v>
      </c>
      <c r="H210" s="36">
        <v>470.48333333333323</v>
      </c>
      <c r="I210" s="36">
        <v>475.9666666666667</v>
      </c>
      <c r="J210" s="36">
        <v>483.08333333333326</v>
      </c>
      <c r="K210" s="31">
        <v>468.85</v>
      </c>
      <c r="L210" s="31">
        <v>456.25</v>
      </c>
      <c r="M210" s="31">
        <v>154.08362</v>
      </c>
      <c r="N210" s="1"/>
      <c r="O210" s="1"/>
    </row>
    <row r="211" spans="1:15" ht="12.75" customHeight="1">
      <c r="A211" s="51">
        <v>206</v>
      </c>
      <c r="B211" s="53" t="s">
        <v>138</v>
      </c>
      <c r="C211" s="31">
        <v>17.62</v>
      </c>
      <c r="D211" s="36">
        <v>17.69333333333333</v>
      </c>
      <c r="E211" s="36">
        <v>17.326666666666664</v>
      </c>
      <c r="F211" s="36">
        <v>17.03333333333333</v>
      </c>
      <c r="G211" s="36">
        <v>16.666666666666664</v>
      </c>
      <c r="H211" s="36">
        <v>17.986666666666665</v>
      </c>
      <c r="I211" s="36">
        <v>18.35333333333333</v>
      </c>
      <c r="J211" s="36">
        <v>18.646666666666665</v>
      </c>
      <c r="K211" s="31">
        <v>18.06</v>
      </c>
      <c r="L211" s="31">
        <v>17.4</v>
      </c>
      <c r="M211" s="31">
        <v>8779.84912</v>
      </c>
      <c r="N211" s="1"/>
      <c r="O211" s="1"/>
    </row>
    <row r="212" spans="1:15" ht="12.75" customHeight="1">
      <c r="A212" s="51">
        <v>207</v>
      </c>
      <c r="B212" s="53" t="s">
        <v>234</v>
      </c>
      <c r="C212" s="31">
        <v>1444.25</v>
      </c>
      <c r="D212" s="36">
        <v>1457.7</v>
      </c>
      <c r="E212" s="36">
        <v>1426.5500000000002</v>
      </c>
      <c r="F212" s="36">
        <v>1408.8500000000001</v>
      </c>
      <c r="G212" s="36">
        <v>1377.7000000000003</v>
      </c>
      <c r="H212" s="36">
        <v>1475.4</v>
      </c>
      <c r="I212" s="36">
        <v>1506.5500000000002</v>
      </c>
      <c r="J212" s="36">
        <v>1524.25</v>
      </c>
      <c r="K212" s="31">
        <v>1488.85</v>
      </c>
      <c r="L212" s="31">
        <v>1440</v>
      </c>
      <c r="M212" s="31">
        <v>8.56095</v>
      </c>
      <c r="N212" s="1"/>
      <c r="O212" s="1"/>
    </row>
    <row r="213" spans="1:15" ht="12.75" customHeight="1">
      <c r="A213" s="51">
        <v>208</v>
      </c>
      <c r="B213" s="53" t="s">
        <v>235</v>
      </c>
      <c r="C213" s="31">
        <v>527.35</v>
      </c>
      <c r="D213" s="36">
        <v>525.75</v>
      </c>
      <c r="E213" s="36">
        <v>515.7</v>
      </c>
      <c r="F213" s="36">
        <v>504.05000000000007</v>
      </c>
      <c r="G213" s="36">
        <v>494.0000000000001</v>
      </c>
      <c r="H213" s="36">
        <v>537.4</v>
      </c>
      <c r="I213" s="36">
        <v>547.4499999999999</v>
      </c>
      <c r="J213" s="36">
        <v>559.0999999999999</v>
      </c>
      <c r="K213" s="31">
        <v>535.8</v>
      </c>
      <c r="L213" s="31">
        <v>514.1</v>
      </c>
      <c r="M213" s="31">
        <v>153.78764</v>
      </c>
      <c r="N213" s="1"/>
      <c r="O213" s="1"/>
    </row>
    <row r="214" spans="1:15" ht="12.75" customHeight="1">
      <c r="A214" s="51">
        <v>209</v>
      </c>
      <c r="B214" s="53" t="s">
        <v>300</v>
      </c>
      <c r="C214" s="31">
        <v>24.06</v>
      </c>
      <c r="D214" s="36">
        <v>23.933333333333334</v>
      </c>
      <c r="E214" s="36">
        <v>23.736666666666668</v>
      </c>
      <c r="F214" s="36">
        <v>23.413333333333334</v>
      </c>
      <c r="G214" s="36">
        <v>23.21666666666667</v>
      </c>
      <c r="H214" s="36">
        <v>24.256666666666668</v>
      </c>
      <c r="I214" s="36">
        <v>24.453333333333333</v>
      </c>
      <c r="J214" s="36">
        <v>24.776666666666667</v>
      </c>
      <c r="K214" s="31">
        <v>24.13</v>
      </c>
      <c r="L214" s="31">
        <v>23.61</v>
      </c>
      <c r="M214" s="31">
        <v>1324.89757</v>
      </c>
      <c r="N214" s="1"/>
      <c r="O214" s="1"/>
    </row>
    <row r="215" spans="1:15" ht="12.75" customHeight="1">
      <c r="A215" s="51">
        <v>210</v>
      </c>
      <c r="B215" s="53" t="s">
        <v>236</v>
      </c>
      <c r="C215" s="31">
        <v>152.93</v>
      </c>
      <c r="D215" s="36">
        <v>152.77666666666667</v>
      </c>
      <c r="E215" s="36">
        <v>151.15333333333334</v>
      </c>
      <c r="F215" s="36">
        <v>149.37666666666667</v>
      </c>
      <c r="G215" s="36">
        <v>147.75333333333333</v>
      </c>
      <c r="H215" s="36">
        <v>154.55333333333334</v>
      </c>
      <c r="I215" s="36">
        <v>156.17666666666668</v>
      </c>
      <c r="J215" s="36">
        <v>157.95333333333335</v>
      </c>
      <c r="K215" s="31">
        <v>154.4</v>
      </c>
      <c r="L215" s="31">
        <v>151</v>
      </c>
      <c r="M215" s="31">
        <v>90.14587</v>
      </c>
      <c r="N215" s="1"/>
      <c r="O215" s="1"/>
    </row>
    <row r="216" spans="1:15" ht="12.75" customHeight="1">
      <c r="A216" s="51">
        <v>211</v>
      </c>
      <c r="B216" s="53" t="s">
        <v>301</v>
      </c>
      <c r="C216" s="31">
        <v>203.97</v>
      </c>
      <c r="D216" s="36">
        <v>201.01</v>
      </c>
      <c r="E216" s="36">
        <v>197.51999999999998</v>
      </c>
      <c r="F216" s="36">
        <v>191.07</v>
      </c>
      <c r="G216" s="36">
        <v>187.57999999999998</v>
      </c>
      <c r="H216" s="36">
        <v>207.45999999999998</v>
      </c>
      <c r="I216" s="36">
        <v>210.95</v>
      </c>
      <c r="J216" s="36">
        <v>217.39999999999998</v>
      </c>
      <c r="K216" s="31">
        <v>204.5</v>
      </c>
      <c r="L216" s="31">
        <v>194.56</v>
      </c>
      <c r="M216" s="31">
        <v>535.3685</v>
      </c>
      <c r="N216" s="1"/>
      <c r="O216" s="1"/>
    </row>
    <row r="217" spans="1:15" ht="12.75" customHeight="1">
      <c r="A217" s="51">
        <v>212</v>
      </c>
      <c r="B217" s="53" t="s">
        <v>237</v>
      </c>
      <c r="C217" s="31">
        <v>1067.3</v>
      </c>
      <c r="D217" s="36">
        <v>1074.6833333333334</v>
      </c>
      <c r="E217" s="36">
        <v>1052.6666666666667</v>
      </c>
      <c r="F217" s="36">
        <v>1038.0333333333333</v>
      </c>
      <c r="G217" s="36">
        <v>1016.0166666666667</v>
      </c>
      <c r="H217" s="36">
        <v>1089.3166666666668</v>
      </c>
      <c r="I217" s="36">
        <v>1111.3333333333333</v>
      </c>
      <c r="J217" s="36">
        <v>1125.966666666667</v>
      </c>
      <c r="K217" s="31">
        <v>1096.7</v>
      </c>
      <c r="L217" s="31">
        <v>1060.05</v>
      </c>
      <c r="M217" s="31">
        <v>19.10647</v>
      </c>
      <c r="N217" s="1"/>
      <c r="O217" s="1"/>
    </row>
    <row r="218" spans="1:15" ht="12.75" customHeight="1">
      <c r="A218" s="54"/>
      <c r="B218" s="198"/>
      <c r="C218" s="282"/>
      <c r="D218" s="282"/>
      <c r="E218" s="282"/>
      <c r="F218" s="282"/>
      <c r="G218" s="282"/>
      <c r="H218" s="282"/>
      <c r="I218" s="282"/>
      <c r="J218" s="282"/>
      <c r="K218" s="282"/>
      <c r="L218" s="283"/>
      <c r="M218" s="198"/>
      <c r="N218" s="198"/>
      <c r="O218" s="198"/>
    </row>
    <row r="219" spans="1:15" ht="12.75" customHeight="1">
      <c r="A219" s="54"/>
      <c r="N219" s="1"/>
      <c r="O219" s="1"/>
    </row>
    <row r="220" spans="1:15" ht="12.75" customHeight="1">
      <c r="A220" s="57" t="s">
        <v>302</v>
      </c>
      <c r="N220" s="1"/>
      <c r="O220" s="1"/>
    </row>
    <row r="221" spans="1:15" ht="12.75" customHeight="1">
      <c r="A221" s="58" t="s">
        <v>303</v>
      </c>
      <c r="B221" s="1"/>
      <c r="C221" s="55"/>
      <c r="D221" s="55"/>
      <c r="E221" s="55"/>
      <c r="F221" s="55"/>
      <c r="G221" s="55"/>
      <c r="H221" s="55"/>
      <c r="I221" s="55"/>
      <c r="J221" s="55"/>
      <c r="K221" s="55"/>
      <c r="L221" s="56"/>
      <c r="M221" s="1"/>
      <c r="N221" s="1"/>
      <c r="O221" s="1"/>
    </row>
    <row r="222" spans="1:15" ht="12.75" customHeight="1">
      <c r="A222" s="59"/>
      <c r="B222" s="1"/>
      <c r="C222" s="55"/>
      <c r="D222" s="55"/>
      <c r="E222" s="55"/>
      <c r="F222" s="55"/>
      <c r="G222" s="55"/>
      <c r="H222" s="55"/>
      <c r="I222" s="55"/>
      <c r="J222" s="55"/>
      <c r="K222" s="55"/>
      <c r="L222" s="56"/>
      <c r="M222" s="1"/>
      <c r="N222" s="1"/>
      <c r="O222" s="1"/>
    </row>
    <row r="223" spans="1:15" ht="12.75" customHeight="1">
      <c r="A223" s="60" t="s">
        <v>304</v>
      </c>
      <c r="B223" s="1"/>
      <c r="C223" s="55"/>
      <c r="D223" s="55"/>
      <c r="E223" s="55"/>
      <c r="F223" s="55"/>
      <c r="G223" s="55"/>
      <c r="H223" s="55"/>
      <c r="I223" s="55"/>
      <c r="J223" s="55"/>
      <c r="K223" s="55"/>
      <c r="L223" s="56"/>
      <c r="M223" s="1"/>
      <c r="N223" s="1"/>
      <c r="O223" s="1"/>
    </row>
    <row r="224" spans="1:15" ht="12.75" customHeight="1">
      <c r="A224" s="44" t="s">
        <v>238</v>
      </c>
      <c r="B224" s="1"/>
      <c r="C224" s="55"/>
      <c r="D224" s="55"/>
      <c r="E224" s="55"/>
      <c r="F224" s="55"/>
      <c r="G224" s="55"/>
      <c r="H224" s="55"/>
      <c r="I224" s="55"/>
      <c r="J224" s="55"/>
      <c r="K224" s="55"/>
      <c r="L224" s="56"/>
      <c r="M224" s="1"/>
      <c r="N224" s="1"/>
      <c r="O224" s="1"/>
    </row>
    <row r="225" spans="1:15" ht="12.75" customHeight="1">
      <c r="A225" s="44" t="s">
        <v>239</v>
      </c>
      <c r="B225" s="1"/>
      <c r="C225" s="55"/>
      <c r="D225" s="55"/>
      <c r="E225" s="55"/>
      <c r="F225" s="55"/>
      <c r="G225" s="55"/>
      <c r="H225" s="55"/>
      <c r="I225" s="55"/>
      <c r="J225" s="55"/>
      <c r="K225" s="55"/>
      <c r="L225" s="56"/>
      <c r="M225" s="1"/>
      <c r="N225" s="1"/>
      <c r="O225" s="1"/>
    </row>
    <row r="226" spans="1:15" ht="12.75" customHeight="1">
      <c r="A226" s="44" t="s">
        <v>240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56"/>
      <c r="M226" s="1"/>
      <c r="N226" s="1"/>
      <c r="O226" s="1"/>
    </row>
    <row r="227" spans="1:15" ht="12.75" customHeight="1">
      <c r="A227" s="44" t="s">
        <v>241</v>
      </c>
      <c r="B227" s="1"/>
      <c r="C227" s="55"/>
      <c r="D227" s="55"/>
      <c r="E227" s="55"/>
      <c r="F227" s="55"/>
      <c r="G227" s="55"/>
      <c r="H227" s="55"/>
      <c r="I227" s="55"/>
      <c r="J227" s="55"/>
      <c r="K227" s="55"/>
      <c r="L227" s="56"/>
      <c r="M227" s="1"/>
      <c r="N227" s="1"/>
      <c r="O227" s="1"/>
    </row>
    <row r="228" spans="1:15" ht="12.75" customHeight="1">
      <c r="A228" s="44" t="s">
        <v>242</v>
      </c>
      <c r="B228" s="1"/>
      <c r="C228" s="55"/>
      <c r="D228" s="55"/>
      <c r="E228" s="55"/>
      <c r="F228" s="55"/>
      <c r="G228" s="55"/>
      <c r="H228" s="55"/>
      <c r="I228" s="55"/>
      <c r="J228" s="55"/>
      <c r="K228" s="55"/>
      <c r="L228" s="56"/>
      <c r="M228" s="1"/>
      <c r="N228" s="1"/>
      <c r="O228" s="1"/>
    </row>
    <row r="229" spans="1:15" ht="12.75" customHeight="1">
      <c r="A229" s="62"/>
      <c r="B229" s="1"/>
      <c r="C229" s="55"/>
      <c r="D229" s="55"/>
      <c r="E229" s="55"/>
      <c r="F229" s="55"/>
      <c r="G229" s="55"/>
      <c r="H229" s="55"/>
      <c r="I229" s="55"/>
      <c r="J229" s="55"/>
      <c r="K229" s="55"/>
      <c r="L229" s="56"/>
      <c r="M229" s="1"/>
      <c r="N229" s="1"/>
      <c r="O229" s="1"/>
    </row>
    <row r="230" spans="1:15" ht="12.75" customHeight="1">
      <c r="A230" s="1"/>
      <c r="B230" s="1"/>
      <c r="C230" s="55"/>
      <c r="D230" s="55"/>
      <c r="E230" s="55"/>
      <c r="F230" s="55"/>
      <c r="G230" s="55"/>
      <c r="H230" s="55"/>
      <c r="I230" s="55"/>
      <c r="J230" s="55"/>
      <c r="K230" s="55"/>
      <c r="L230" s="56"/>
      <c r="M230" s="1"/>
      <c r="N230" s="1"/>
      <c r="O230" s="1"/>
    </row>
    <row r="231" spans="1:15" ht="12.75" customHeight="1">
      <c r="A231" s="1"/>
      <c r="B231" s="1"/>
      <c r="C231" s="55"/>
      <c r="D231" s="55"/>
      <c r="E231" s="55"/>
      <c r="F231" s="55"/>
      <c r="G231" s="55"/>
      <c r="H231" s="55"/>
      <c r="I231" s="55"/>
      <c r="J231" s="55"/>
      <c r="K231" s="55"/>
      <c r="L231" s="56"/>
      <c r="M231" s="1"/>
      <c r="N231" s="1"/>
      <c r="O231" s="1"/>
    </row>
    <row r="232" spans="1:15" ht="12.75" customHeight="1">
      <c r="A232" s="1"/>
      <c r="B232" s="1"/>
      <c r="C232" s="55"/>
      <c r="D232" s="55"/>
      <c r="E232" s="55"/>
      <c r="F232" s="55"/>
      <c r="G232" s="55"/>
      <c r="H232" s="55"/>
      <c r="I232" s="55"/>
      <c r="J232" s="55"/>
      <c r="K232" s="55"/>
      <c r="L232" s="56"/>
      <c r="M232" s="1"/>
      <c r="N232" s="1"/>
      <c r="O232" s="1"/>
    </row>
    <row r="233" spans="1:15" ht="12.75" customHeight="1">
      <c r="A233" s="1"/>
      <c r="B233" s="1"/>
      <c r="C233" s="55"/>
      <c r="D233" s="55"/>
      <c r="E233" s="55"/>
      <c r="F233" s="55"/>
      <c r="G233" s="55"/>
      <c r="H233" s="55"/>
      <c r="I233" s="55"/>
      <c r="J233" s="55"/>
      <c r="K233" s="55"/>
      <c r="L233" s="56"/>
      <c r="M233" s="1"/>
      <c r="N233" s="1"/>
      <c r="O233" s="1"/>
    </row>
    <row r="234" spans="1:15" ht="12.75" customHeight="1">
      <c r="A234" s="63" t="s">
        <v>243</v>
      </c>
      <c r="B234" s="1"/>
      <c r="C234" s="55"/>
      <c r="D234" s="55"/>
      <c r="E234" s="55"/>
      <c r="F234" s="55"/>
      <c r="G234" s="55"/>
      <c r="H234" s="55"/>
      <c r="I234" s="55"/>
      <c r="J234" s="55"/>
      <c r="K234" s="55"/>
      <c r="L234" s="56"/>
      <c r="M234" s="1"/>
      <c r="N234" s="1"/>
      <c r="O234" s="1"/>
    </row>
    <row r="235" spans="1:15" ht="12.75" customHeight="1">
      <c r="A235" s="64" t="s">
        <v>244</v>
      </c>
      <c r="B235" s="1"/>
      <c r="C235" s="55"/>
      <c r="D235" s="55"/>
      <c r="E235" s="55"/>
      <c r="F235" s="55"/>
      <c r="G235" s="55"/>
      <c r="H235" s="55"/>
      <c r="I235" s="55"/>
      <c r="J235" s="55"/>
      <c r="K235" s="55"/>
      <c r="L235" s="56"/>
      <c r="M235" s="1"/>
      <c r="N235" s="1"/>
      <c r="O235" s="1"/>
    </row>
    <row r="236" spans="1:15" ht="12.75" customHeight="1">
      <c r="A236" s="64" t="s">
        <v>245</v>
      </c>
      <c r="B236" s="1"/>
      <c r="C236" s="55"/>
      <c r="D236" s="55"/>
      <c r="E236" s="55"/>
      <c r="F236" s="55"/>
      <c r="G236" s="55"/>
      <c r="H236" s="55"/>
      <c r="I236" s="55"/>
      <c r="J236" s="55"/>
      <c r="K236" s="55"/>
      <c r="L236" s="56"/>
      <c r="M236" s="1"/>
      <c r="N236" s="1"/>
      <c r="O236" s="1"/>
    </row>
    <row r="237" spans="1:15" ht="12.75" customHeight="1">
      <c r="A237" s="64" t="s">
        <v>246</v>
      </c>
      <c r="B237" s="1"/>
      <c r="C237" s="55"/>
      <c r="D237" s="55"/>
      <c r="E237" s="55"/>
      <c r="F237" s="55"/>
      <c r="G237" s="55"/>
      <c r="H237" s="55"/>
      <c r="I237" s="55"/>
      <c r="J237" s="55"/>
      <c r="K237" s="55"/>
      <c r="L237" s="56"/>
      <c r="M237" s="1"/>
      <c r="N237" s="1"/>
      <c r="O237" s="1"/>
    </row>
    <row r="238" spans="1:15" ht="12.75" customHeight="1">
      <c r="A238" s="64" t="s">
        <v>247</v>
      </c>
      <c r="B238" s="1"/>
      <c r="C238" s="55"/>
      <c r="D238" s="55"/>
      <c r="E238" s="55"/>
      <c r="F238" s="55"/>
      <c r="G238" s="55"/>
      <c r="H238" s="55"/>
      <c r="I238" s="55"/>
      <c r="J238" s="55"/>
      <c r="K238" s="55"/>
      <c r="L238" s="56"/>
      <c r="M238" s="1"/>
      <c r="N238" s="1"/>
      <c r="O238" s="1"/>
    </row>
    <row r="239" spans="1:15" ht="12.75" customHeight="1">
      <c r="A239" s="64" t="s">
        <v>248</v>
      </c>
      <c r="B239" s="1"/>
      <c r="C239" s="55"/>
      <c r="D239" s="55"/>
      <c r="E239" s="55"/>
      <c r="F239" s="55"/>
      <c r="G239" s="55"/>
      <c r="H239" s="55"/>
      <c r="I239" s="55"/>
      <c r="J239" s="55"/>
      <c r="K239" s="55"/>
      <c r="L239" s="56"/>
      <c r="M239" s="1"/>
      <c r="N239" s="1"/>
      <c r="O239" s="1"/>
    </row>
    <row r="240" spans="1:15" ht="12.75" customHeight="1">
      <c r="A240" s="64" t="s">
        <v>249</v>
      </c>
      <c r="B240" s="1"/>
      <c r="C240" s="55"/>
      <c r="D240" s="55"/>
      <c r="E240" s="55"/>
      <c r="F240" s="55"/>
      <c r="G240" s="55"/>
      <c r="H240" s="55"/>
      <c r="I240" s="55"/>
      <c r="J240" s="55"/>
      <c r="K240" s="55"/>
      <c r="L240" s="56"/>
      <c r="M240" s="1"/>
      <c r="N240" s="1"/>
      <c r="O240" s="1"/>
    </row>
    <row r="241" spans="1:15" ht="12.75" customHeight="1">
      <c r="A241" s="64" t="s">
        <v>250</v>
      </c>
      <c r="B241" s="1"/>
      <c r="C241" s="55"/>
      <c r="D241" s="55"/>
      <c r="E241" s="55"/>
      <c r="F241" s="55"/>
      <c r="G241" s="55"/>
      <c r="H241" s="55"/>
      <c r="I241" s="55"/>
      <c r="J241" s="55"/>
      <c r="K241" s="55"/>
      <c r="L241" s="56"/>
      <c r="M241" s="1"/>
      <c r="N241" s="1"/>
      <c r="O241" s="1"/>
    </row>
    <row r="242" spans="1:15" ht="12.75" customHeight="1">
      <c r="A242" s="64" t="s">
        <v>251</v>
      </c>
      <c r="B242" s="1"/>
      <c r="C242" s="55"/>
      <c r="D242" s="55"/>
      <c r="E242" s="55"/>
      <c r="F242" s="55"/>
      <c r="G242" s="55"/>
      <c r="H242" s="55"/>
      <c r="I242" s="55"/>
      <c r="J242" s="55"/>
      <c r="K242" s="55"/>
      <c r="L242" s="56"/>
      <c r="M242" s="1"/>
      <c r="N242" s="1"/>
      <c r="O242" s="1"/>
    </row>
    <row r="243" spans="1:15" ht="12.75" customHeight="1">
      <c r="A243" s="64" t="s">
        <v>252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56"/>
      <c r="M243" s="1"/>
      <c r="N243" s="1"/>
      <c r="O243" s="1"/>
    </row>
    <row r="244" spans="1:15" ht="12.75" customHeight="1">
      <c r="A244" s="1"/>
      <c r="B244" s="1"/>
      <c r="C244" s="55"/>
      <c r="D244" s="55"/>
      <c r="E244" s="55"/>
      <c r="F244" s="55"/>
      <c r="G244" s="55"/>
      <c r="H244" s="55"/>
      <c r="I244" s="55"/>
      <c r="J244" s="55"/>
      <c r="K244" s="55"/>
      <c r="L244" s="56"/>
      <c r="M244" s="1"/>
      <c r="N244" s="1"/>
      <c r="O244" s="1"/>
    </row>
    <row r="245" spans="1:15" ht="12.75" customHeight="1">
      <c r="A245" s="1"/>
      <c r="B245" s="1"/>
      <c r="C245" s="55"/>
      <c r="D245" s="55"/>
      <c r="E245" s="55"/>
      <c r="F245" s="55"/>
      <c r="G245" s="55"/>
      <c r="H245" s="55"/>
      <c r="I245" s="55"/>
      <c r="J245" s="55"/>
      <c r="K245" s="55"/>
      <c r="L245" s="56"/>
      <c r="M245" s="1"/>
      <c r="N245" s="1"/>
      <c r="O245" s="1"/>
    </row>
    <row r="246" spans="1:15" ht="12.75" customHeight="1">
      <c r="A246" s="1"/>
      <c r="B246" s="1"/>
      <c r="C246" s="55"/>
      <c r="D246" s="55"/>
      <c r="E246" s="55"/>
      <c r="F246" s="55"/>
      <c r="G246" s="55"/>
      <c r="H246" s="55"/>
      <c r="I246" s="55"/>
      <c r="J246" s="55"/>
      <c r="K246" s="55"/>
      <c r="L246" s="56"/>
      <c r="M246" s="1"/>
      <c r="N246" s="1"/>
      <c r="O246" s="1"/>
    </row>
    <row r="247" spans="1:15" ht="12.75" customHeight="1">
      <c r="A247" s="1"/>
      <c r="B247" s="1"/>
      <c r="C247" s="55"/>
      <c r="D247" s="55"/>
      <c r="E247" s="55"/>
      <c r="F247" s="55"/>
      <c r="G247" s="55"/>
      <c r="H247" s="55"/>
      <c r="I247" s="55"/>
      <c r="J247" s="55"/>
      <c r="K247" s="55"/>
      <c r="L247" s="56"/>
      <c r="M247" s="1"/>
      <c r="N247" s="1"/>
      <c r="O247" s="1"/>
    </row>
    <row r="248" spans="1:15" ht="12.75" customHeight="1">
      <c r="A248" s="1"/>
      <c r="B248" s="1"/>
      <c r="C248" s="55"/>
      <c r="D248" s="55"/>
      <c r="E248" s="55"/>
      <c r="F248" s="55"/>
      <c r="G248" s="55"/>
      <c r="H248" s="55"/>
      <c r="I248" s="55"/>
      <c r="J248" s="55"/>
      <c r="K248" s="55"/>
      <c r="L248" s="56"/>
      <c r="M248" s="1"/>
      <c r="N248" s="1"/>
      <c r="O248" s="1"/>
    </row>
    <row r="249" spans="1:15" ht="12.75" customHeight="1">
      <c r="A249" s="1"/>
      <c r="B249" s="1"/>
      <c r="C249" s="55"/>
      <c r="D249" s="55"/>
      <c r="E249" s="55"/>
      <c r="F249" s="55"/>
      <c r="G249" s="55"/>
      <c r="H249" s="55"/>
      <c r="I249" s="55"/>
      <c r="J249" s="55"/>
      <c r="K249" s="55"/>
      <c r="L249" s="56"/>
      <c r="M249" s="1"/>
      <c r="N249" s="1"/>
      <c r="O249" s="1"/>
    </row>
    <row r="250" spans="1:15" ht="12.75" customHeight="1">
      <c r="A250" s="1"/>
      <c r="B250" s="1"/>
      <c r="C250" s="55"/>
      <c r="D250" s="55"/>
      <c r="E250" s="55"/>
      <c r="F250" s="55"/>
      <c r="G250" s="55"/>
      <c r="H250" s="55"/>
      <c r="I250" s="55"/>
      <c r="J250" s="55"/>
      <c r="K250" s="55"/>
      <c r="L250" s="56"/>
      <c r="M250" s="1"/>
      <c r="N250" s="1"/>
      <c r="O250" s="1"/>
    </row>
    <row r="251" spans="1:15" ht="12.75" customHeight="1">
      <c r="A251" s="1"/>
      <c r="B251" s="1"/>
      <c r="C251" s="55"/>
      <c r="D251" s="55"/>
      <c r="E251" s="55"/>
      <c r="F251" s="55"/>
      <c r="G251" s="55"/>
      <c r="H251" s="55"/>
      <c r="I251" s="55"/>
      <c r="J251" s="55"/>
      <c r="K251" s="55"/>
      <c r="L251" s="56"/>
      <c r="M251" s="1"/>
      <c r="N251" s="1"/>
      <c r="O251" s="1"/>
    </row>
    <row r="252" spans="1:15" ht="12.75" customHeight="1">
      <c r="A252" s="1"/>
      <c r="B252" s="1"/>
      <c r="C252" s="55"/>
      <c r="D252" s="55"/>
      <c r="E252" s="55"/>
      <c r="F252" s="55"/>
      <c r="G252" s="55"/>
      <c r="H252" s="55"/>
      <c r="I252" s="55"/>
      <c r="J252" s="55"/>
      <c r="K252" s="55"/>
      <c r="L252" s="56"/>
      <c r="M252" s="1"/>
      <c r="N252" s="1"/>
      <c r="O252" s="1"/>
    </row>
    <row r="253" spans="1:15" ht="12.75" customHeight="1">
      <c r="A253" s="1"/>
      <c r="B253" s="1"/>
      <c r="C253" s="55"/>
      <c r="D253" s="55"/>
      <c r="E253" s="55"/>
      <c r="F253" s="55"/>
      <c r="G253" s="55"/>
      <c r="H253" s="55"/>
      <c r="I253" s="55"/>
      <c r="J253" s="55"/>
      <c r="K253" s="55"/>
      <c r="L253" s="56"/>
      <c r="M253" s="1"/>
      <c r="N253" s="1"/>
      <c r="O253" s="1"/>
    </row>
    <row r="254" spans="1:15" ht="12.75" customHeight="1">
      <c r="A254" s="1"/>
      <c r="B254" s="1"/>
      <c r="C254" s="55"/>
      <c r="D254" s="55"/>
      <c r="E254" s="55"/>
      <c r="F254" s="55"/>
      <c r="G254" s="55"/>
      <c r="H254" s="55"/>
      <c r="I254" s="55"/>
      <c r="J254" s="55"/>
      <c r="K254" s="55"/>
      <c r="L254" s="56"/>
      <c r="M254" s="1"/>
      <c r="N254" s="1"/>
      <c r="O254" s="1"/>
    </row>
    <row r="255" spans="1:15" ht="12.75" customHeight="1">
      <c r="A255" s="1"/>
      <c r="B255" s="1"/>
      <c r="C255" s="55"/>
      <c r="D255" s="55"/>
      <c r="E255" s="55"/>
      <c r="F255" s="55"/>
      <c r="G255" s="55"/>
      <c r="H255" s="55"/>
      <c r="I255" s="55"/>
      <c r="J255" s="55"/>
      <c r="K255" s="55"/>
      <c r="L255" s="56"/>
      <c r="M255" s="1"/>
      <c r="N255" s="1"/>
      <c r="O255" s="1"/>
    </row>
    <row r="256" spans="1:15" ht="12.75" customHeight="1">
      <c r="A256" s="1"/>
      <c r="B256" s="1"/>
      <c r="C256" s="55"/>
      <c r="D256" s="55"/>
      <c r="E256" s="55"/>
      <c r="F256" s="55"/>
      <c r="G256" s="55"/>
      <c r="H256" s="55"/>
      <c r="I256" s="55"/>
      <c r="J256" s="55"/>
      <c r="K256" s="55"/>
      <c r="L256" s="56"/>
      <c r="M256" s="1"/>
      <c r="N256" s="1"/>
      <c r="O256" s="1"/>
    </row>
    <row r="257" spans="1:15" ht="12.75" customHeight="1">
      <c r="A257" s="1"/>
      <c r="B257" s="1"/>
      <c r="C257" s="55"/>
      <c r="D257" s="55"/>
      <c r="E257" s="55"/>
      <c r="F257" s="55"/>
      <c r="G257" s="55"/>
      <c r="H257" s="55"/>
      <c r="I257" s="55"/>
      <c r="J257" s="55"/>
      <c r="K257" s="55"/>
      <c r="L257" s="56"/>
      <c r="M257" s="1"/>
      <c r="N257" s="1"/>
      <c r="O257" s="1"/>
    </row>
    <row r="258" spans="1:15" ht="12.75" customHeight="1">
      <c r="A258" s="1"/>
      <c r="B258" s="1"/>
      <c r="C258" s="55"/>
      <c r="D258" s="55"/>
      <c r="E258" s="55"/>
      <c r="F258" s="55"/>
      <c r="G258" s="55"/>
      <c r="H258" s="55"/>
      <c r="I258" s="55"/>
      <c r="J258" s="55"/>
      <c r="K258" s="55"/>
      <c r="L258" s="56"/>
      <c r="M258" s="1"/>
      <c r="N258" s="1"/>
      <c r="O258" s="1"/>
    </row>
    <row r="259" spans="1:15" ht="12.75" customHeight="1">
      <c r="A259" s="1"/>
      <c r="B259" s="1"/>
      <c r="C259" s="55"/>
      <c r="D259" s="55"/>
      <c r="E259" s="55"/>
      <c r="F259" s="55"/>
      <c r="G259" s="55"/>
      <c r="H259" s="55"/>
      <c r="I259" s="55"/>
      <c r="J259" s="55"/>
      <c r="K259" s="55"/>
      <c r="L259" s="56"/>
      <c r="M259" s="1"/>
      <c r="N259" s="1"/>
      <c r="O259" s="1"/>
    </row>
    <row r="260" spans="1:15" ht="12.75" customHeight="1">
      <c r="A260" s="1"/>
      <c r="B260" s="1"/>
      <c r="C260" s="55"/>
      <c r="D260" s="55"/>
      <c r="E260" s="55"/>
      <c r="F260" s="55"/>
      <c r="G260" s="55"/>
      <c r="H260" s="55"/>
      <c r="I260" s="55"/>
      <c r="J260" s="55"/>
      <c r="K260" s="55"/>
      <c r="L260" s="56"/>
      <c r="M260" s="1"/>
      <c r="N260" s="1"/>
      <c r="O260" s="1"/>
    </row>
    <row r="261" spans="1:15" ht="12.75" customHeight="1">
      <c r="A261" s="1"/>
      <c r="B261" s="1"/>
      <c r="C261" s="55"/>
      <c r="D261" s="55"/>
      <c r="E261" s="55"/>
      <c r="F261" s="55"/>
      <c r="G261" s="55"/>
      <c r="H261" s="55"/>
      <c r="I261" s="55"/>
      <c r="J261" s="55"/>
      <c r="K261" s="55"/>
      <c r="L261" s="56"/>
      <c r="M261" s="1"/>
      <c r="N261" s="1"/>
      <c r="O261" s="1"/>
    </row>
    <row r="262" spans="1:15" ht="12.75" customHeight="1">
      <c r="A262" s="1"/>
      <c r="B262" s="1"/>
      <c r="C262" s="55"/>
      <c r="D262" s="55"/>
      <c r="E262" s="55"/>
      <c r="F262" s="55"/>
      <c r="G262" s="55"/>
      <c r="H262" s="55"/>
      <c r="I262" s="55"/>
      <c r="J262" s="55"/>
      <c r="K262" s="55"/>
      <c r="L262" s="56"/>
      <c r="M262" s="1"/>
      <c r="N262" s="1"/>
      <c r="O262" s="1"/>
    </row>
    <row r="263" spans="1:15" ht="12.75" customHeight="1">
      <c r="A263" s="1"/>
      <c r="B263" s="1"/>
      <c r="C263" s="55"/>
      <c r="D263" s="55"/>
      <c r="E263" s="55"/>
      <c r="F263" s="55"/>
      <c r="G263" s="55"/>
      <c r="H263" s="55"/>
      <c r="I263" s="55"/>
      <c r="J263" s="55"/>
      <c r="K263" s="55"/>
      <c r="L263" s="56"/>
      <c r="M263" s="1"/>
      <c r="N263" s="1"/>
      <c r="O263" s="1"/>
    </row>
    <row r="264" spans="1:15" ht="12.75" customHeight="1">
      <c r="A264" s="1"/>
      <c r="B264" s="1"/>
      <c r="C264" s="55"/>
      <c r="D264" s="55"/>
      <c r="E264" s="55"/>
      <c r="F264" s="55"/>
      <c r="G264" s="55"/>
      <c r="H264" s="55"/>
      <c r="I264" s="55"/>
      <c r="J264" s="55"/>
      <c r="K264" s="55"/>
      <c r="L264" s="56"/>
      <c r="M264" s="1"/>
      <c r="N264" s="1"/>
      <c r="O264" s="1"/>
    </row>
    <row r="265" spans="1:15" ht="12.75" customHeight="1">
      <c r="A265" s="1"/>
      <c r="B265" s="1"/>
      <c r="C265" s="55"/>
      <c r="D265" s="55"/>
      <c r="E265" s="55"/>
      <c r="F265" s="55"/>
      <c r="G265" s="55"/>
      <c r="H265" s="55"/>
      <c r="I265" s="55"/>
      <c r="J265" s="55"/>
      <c r="K265" s="55"/>
      <c r="L265" s="56"/>
      <c r="M265" s="1"/>
      <c r="N265" s="1"/>
      <c r="O265" s="1"/>
    </row>
    <row r="266" spans="1:15" ht="12.75" customHeight="1">
      <c r="A266" s="1"/>
      <c r="B266" s="1"/>
      <c r="C266" s="55"/>
      <c r="D266" s="55"/>
      <c r="E266" s="55"/>
      <c r="F266" s="55"/>
      <c r="G266" s="55"/>
      <c r="H266" s="55"/>
      <c r="I266" s="55"/>
      <c r="J266" s="55"/>
      <c r="K266" s="55"/>
      <c r="L266" s="56"/>
      <c r="M266" s="1"/>
      <c r="N266" s="1"/>
      <c r="O266" s="1"/>
    </row>
    <row r="267" spans="1:15" ht="12.75" customHeight="1">
      <c r="A267" s="1"/>
      <c r="B267" s="1"/>
      <c r="C267" s="55"/>
      <c r="D267" s="55"/>
      <c r="E267" s="55"/>
      <c r="F267" s="55"/>
      <c r="G267" s="55"/>
      <c r="H267" s="55"/>
      <c r="I267" s="55"/>
      <c r="J267" s="55"/>
      <c r="K267" s="55"/>
      <c r="L267" s="56"/>
      <c r="M267" s="1"/>
      <c r="N267" s="1"/>
      <c r="O267" s="1"/>
    </row>
    <row r="268" spans="1:15" ht="12.75" customHeight="1">
      <c r="A268" s="1"/>
      <c r="B268" s="1"/>
      <c r="C268" s="55"/>
      <c r="D268" s="55"/>
      <c r="E268" s="55"/>
      <c r="F268" s="55"/>
      <c r="G268" s="55"/>
      <c r="H268" s="55"/>
      <c r="I268" s="55"/>
      <c r="J268" s="55"/>
      <c r="K268" s="55"/>
      <c r="L268" s="56"/>
      <c r="M268" s="1"/>
      <c r="N268" s="1"/>
      <c r="O268" s="1"/>
    </row>
    <row r="269" spans="1:15" ht="12.75" customHeight="1">
      <c r="A269" s="1"/>
      <c r="B269" s="1"/>
      <c r="C269" s="55"/>
      <c r="D269" s="55"/>
      <c r="E269" s="55"/>
      <c r="F269" s="55"/>
      <c r="G269" s="55"/>
      <c r="H269" s="55"/>
      <c r="I269" s="55"/>
      <c r="J269" s="55"/>
      <c r="K269" s="55"/>
      <c r="L269" s="56"/>
      <c r="M269" s="1"/>
      <c r="N269" s="1"/>
      <c r="O269" s="1"/>
    </row>
    <row r="270" spans="1:15" ht="12.75" customHeight="1">
      <c r="A270" s="1"/>
      <c r="B270" s="1"/>
      <c r="C270" s="55"/>
      <c r="D270" s="55"/>
      <c r="E270" s="55"/>
      <c r="F270" s="55"/>
      <c r="G270" s="55"/>
      <c r="H270" s="55"/>
      <c r="I270" s="55"/>
      <c r="J270" s="55"/>
      <c r="K270" s="55"/>
      <c r="L270" s="56"/>
      <c r="M270" s="1"/>
      <c r="N270" s="1"/>
      <c r="O270" s="1"/>
    </row>
    <row r="271" spans="1:15" ht="12.75" customHeight="1">
      <c r="A271" s="1"/>
      <c r="B271" s="1"/>
      <c r="C271" s="55"/>
      <c r="D271" s="55"/>
      <c r="E271" s="55"/>
      <c r="F271" s="55"/>
      <c r="G271" s="55"/>
      <c r="H271" s="55"/>
      <c r="I271" s="55"/>
      <c r="J271" s="55"/>
      <c r="K271" s="55"/>
      <c r="L271" s="56"/>
      <c r="M271" s="1"/>
      <c r="N271" s="1"/>
      <c r="O271" s="1"/>
    </row>
    <row r="272" spans="1:15" ht="12.75" customHeight="1">
      <c r="A272" s="1"/>
      <c r="B272" s="1"/>
      <c r="C272" s="55"/>
      <c r="D272" s="55"/>
      <c r="E272" s="55"/>
      <c r="F272" s="55"/>
      <c r="G272" s="55"/>
      <c r="H272" s="55"/>
      <c r="I272" s="55"/>
      <c r="J272" s="55"/>
      <c r="K272" s="55"/>
      <c r="L272" s="56"/>
      <c r="M272" s="1"/>
      <c r="N272" s="1"/>
      <c r="O272" s="1"/>
    </row>
    <row r="273" spans="1:15" ht="12.75" customHeight="1">
      <c r="A273" s="1"/>
      <c r="B273" s="1"/>
      <c r="C273" s="55"/>
      <c r="D273" s="55"/>
      <c r="E273" s="55"/>
      <c r="F273" s="55"/>
      <c r="G273" s="55"/>
      <c r="H273" s="55"/>
      <c r="I273" s="55"/>
      <c r="J273" s="55"/>
      <c r="K273" s="55"/>
      <c r="L273" s="56"/>
      <c r="M273" s="1"/>
      <c r="N273" s="1"/>
      <c r="O273" s="1"/>
    </row>
    <row r="274" spans="1:15" ht="12.75" customHeight="1">
      <c r="A274" s="1"/>
      <c r="B274" s="1"/>
      <c r="C274" s="55"/>
      <c r="D274" s="55"/>
      <c r="E274" s="55"/>
      <c r="F274" s="55"/>
      <c r="G274" s="55"/>
      <c r="H274" s="55"/>
      <c r="I274" s="55"/>
      <c r="J274" s="55"/>
      <c r="K274" s="55"/>
      <c r="L274" s="56"/>
      <c r="M274" s="1"/>
      <c r="N274" s="1"/>
      <c r="O274" s="1"/>
    </row>
    <row r="275" spans="1:15" ht="12.75" customHeight="1">
      <c r="A275" s="1"/>
      <c r="B275" s="1"/>
      <c r="C275" s="55"/>
      <c r="D275" s="55"/>
      <c r="E275" s="55"/>
      <c r="F275" s="55"/>
      <c r="G275" s="55"/>
      <c r="H275" s="55"/>
      <c r="I275" s="55"/>
      <c r="J275" s="55"/>
      <c r="K275" s="55"/>
      <c r="L275" s="56"/>
      <c r="M275" s="1"/>
      <c r="N275" s="1"/>
      <c r="O275" s="1"/>
    </row>
    <row r="276" spans="1:15" ht="12.75" customHeight="1">
      <c r="A276" s="1"/>
      <c r="B276" s="1"/>
      <c r="C276" s="55"/>
      <c r="D276" s="55"/>
      <c r="E276" s="55"/>
      <c r="F276" s="55"/>
      <c r="G276" s="55"/>
      <c r="H276" s="55"/>
      <c r="I276" s="55"/>
      <c r="J276" s="55"/>
      <c r="K276" s="55"/>
      <c r="L276" s="56"/>
      <c r="M276" s="1"/>
      <c r="N276" s="1"/>
      <c r="O276" s="1"/>
    </row>
    <row r="277" spans="1:15" ht="12.75" customHeight="1">
      <c r="A277" s="1"/>
      <c r="B277" s="1"/>
      <c r="C277" s="55"/>
      <c r="D277" s="55"/>
      <c r="E277" s="55"/>
      <c r="F277" s="55"/>
      <c r="G277" s="55"/>
      <c r="H277" s="55"/>
      <c r="I277" s="55"/>
      <c r="J277" s="55"/>
      <c r="K277" s="55"/>
      <c r="L277" s="56"/>
      <c r="M277" s="1"/>
      <c r="N277" s="1"/>
      <c r="O277" s="1"/>
    </row>
    <row r="278" spans="1:15" ht="12.75" customHeight="1">
      <c r="A278" s="1"/>
      <c r="B278" s="1"/>
      <c r="C278" s="55"/>
      <c r="D278" s="55"/>
      <c r="E278" s="55"/>
      <c r="F278" s="55"/>
      <c r="G278" s="55"/>
      <c r="H278" s="55"/>
      <c r="I278" s="55"/>
      <c r="J278" s="55"/>
      <c r="K278" s="55"/>
      <c r="L278" s="56"/>
      <c r="M278" s="1"/>
      <c r="N278" s="1"/>
      <c r="O278" s="1"/>
    </row>
    <row r="279" spans="1:15" ht="12.75" customHeight="1">
      <c r="A279" s="1"/>
      <c r="B279" s="1"/>
      <c r="C279" s="55"/>
      <c r="D279" s="55"/>
      <c r="E279" s="55"/>
      <c r="F279" s="55"/>
      <c r="G279" s="55"/>
      <c r="H279" s="55"/>
      <c r="I279" s="55"/>
      <c r="J279" s="55"/>
      <c r="K279" s="55"/>
      <c r="L279" s="56"/>
      <c r="M279" s="1"/>
      <c r="N279" s="1"/>
      <c r="O279" s="1"/>
    </row>
    <row r="280" spans="1:15" ht="12.75" customHeight="1">
      <c r="A280" s="1"/>
      <c r="B280" s="1"/>
      <c r="C280" s="55"/>
      <c r="D280" s="55"/>
      <c r="E280" s="55"/>
      <c r="F280" s="55"/>
      <c r="G280" s="55"/>
      <c r="H280" s="55"/>
      <c r="I280" s="55"/>
      <c r="J280" s="55"/>
      <c r="K280" s="55"/>
      <c r="L280" s="56"/>
      <c r="M280" s="1"/>
      <c r="N280" s="1"/>
      <c r="O280" s="1"/>
    </row>
    <row r="281" spans="1:15" ht="12.75" customHeight="1">
      <c r="A281" s="1"/>
      <c r="B281" s="1"/>
      <c r="C281" s="55"/>
      <c r="D281" s="55"/>
      <c r="E281" s="55"/>
      <c r="F281" s="55"/>
      <c r="G281" s="55"/>
      <c r="H281" s="55"/>
      <c r="I281" s="55"/>
      <c r="J281" s="55"/>
      <c r="K281" s="55"/>
      <c r="L281" s="56"/>
      <c r="M281" s="1"/>
      <c r="N281" s="1"/>
      <c r="O281" s="1"/>
    </row>
    <row r="282" spans="1:15" ht="12.75" customHeight="1">
      <c r="A282" s="1"/>
      <c r="B282" s="1"/>
      <c r="C282" s="55"/>
      <c r="D282" s="55"/>
      <c r="E282" s="55"/>
      <c r="F282" s="55"/>
      <c r="G282" s="55"/>
      <c r="H282" s="55"/>
      <c r="I282" s="55"/>
      <c r="J282" s="55"/>
      <c r="K282" s="55"/>
      <c r="L282" s="56"/>
      <c r="M282" s="1"/>
      <c r="N282" s="1"/>
      <c r="O282" s="1"/>
    </row>
    <row r="283" spans="1:15" ht="12.75" customHeight="1">
      <c r="A283" s="1"/>
      <c r="B283" s="1"/>
      <c r="C283" s="55"/>
      <c r="D283" s="55"/>
      <c r="E283" s="55"/>
      <c r="F283" s="55"/>
      <c r="G283" s="55"/>
      <c r="H283" s="55"/>
      <c r="I283" s="55"/>
      <c r="J283" s="55"/>
      <c r="K283" s="55"/>
      <c r="L283" s="56"/>
      <c r="M283" s="1"/>
      <c r="N283" s="1"/>
      <c r="O283" s="1"/>
    </row>
    <row r="284" spans="1:15" ht="12.75" customHeight="1">
      <c r="A284" s="1"/>
      <c r="B284" s="1"/>
      <c r="C284" s="55"/>
      <c r="D284" s="55"/>
      <c r="E284" s="55"/>
      <c r="F284" s="55"/>
      <c r="G284" s="55"/>
      <c r="H284" s="55"/>
      <c r="I284" s="55"/>
      <c r="J284" s="55"/>
      <c r="K284" s="55"/>
      <c r="L284" s="56"/>
      <c r="M284" s="1"/>
      <c r="N284" s="1"/>
      <c r="O284" s="1"/>
    </row>
    <row r="285" spans="1:15" ht="12.75" customHeight="1">
      <c r="A285" s="1"/>
      <c r="B285" s="1"/>
      <c r="C285" s="55"/>
      <c r="D285" s="55"/>
      <c r="E285" s="55"/>
      <c r="F285" s="55"/>
      <c r="G285" s="55"/>
      <c r="H285" s="55"/>
      <c r="I285" s="55"/>
      <c r="J285" s="55"/>
      <c r="K285" s="55"/>
      <c r="L285" s="56"/>
      <c r="M285" s="1"/>
      <c r="N285" s="1"/>
      <c r="O285" s="1"/>
    </row>
    <row r="286" spans="1:15" ht="12.75" customHeight="1">
      <c r="A286" s="1"/>
      <c r="B286" s="1"/>
      <c r="C286" s="55"/>
      <c r="D286" s="55"/>
      <c r="E286" s="55"/>
      <c r="F286" s="55"/>
      <c r="G286" s="55"/>
      <c r="H286" s="55"/>
      <c r="I286" s="55"/>
      <c r="J286" s="55"/>
      <c r="K286" s="55"/>
      <c r="L286" s="56"/>
      <c r="M286" s="1"/>
      <c r="N286" s="1"/>
      <c r="O286" s="1"/>
    </row>
    <row r="287" spans="1:15" ht="12.75" customHeight="1">
      <c r="A287" s="1"/>
      <c r="B287" s="1"/>
      <c r="C287" s="55"/>
      <c r="D287" s="55"/>
      <c r="E287" s="55"/>
      <c r="F287" s="55"/>
      <c r="G287" s="55"/>
      <c r="H287" s="55"/>
      <c r="I287" s="55"/>
      <c r="J287" s="55"/>
      <c r="K287" s="55"/>
      <c r="L287" s="56"/>
      <c r="M287" s="1"/>
      <c r="N287" s="1"/>
      <c r="O287" s="1"/>
    </row>
    <row r="288" spans="1:15" ht="12.75" customHeight="1">
      <c r="A288" s="1"/>
      <c r="B288" s="1"/>
      <c r="C288" s="55"/>
      <c r="D288" s="55"/>
      <c r="E288" s="55"/>
      <c r="F288" s="55"/>
      <c r="G288" s="55"/>
      <c r="H288" s="55"/>
      <c r="I288" s="55"/>
      <c r="J288" s="55"/>
      <c r="K288" s="55"/>
      <c r="L288" s="56"/>
      <c r="M288" s="1"/>
      <c r="N288" s="1"/>
      <c r="O288" s="1"/>
    </row>
    <row r="289" spans="1:15" ht="12.75" customHeight="1">
      <c r="A289" s="1"/>
      <c r="B289" s="1"/>
      <c r="C289" s="55"/>
      <c r="D289" s="55"/>
      <c r="E289" s="55"/>
      <c r="F289" s="55"/>
      <c r="G289" s="55"/>
      <c r="H289" s="55"/>
      <c r="I289" s="55"/>
      <c r="J289" s="55"/>
      <c r="K289" s="55"/>
      <c r="L289" s="56"/>
      <c r="M289" s="1"/>
      <c r="N289" s="1"/>
      <c r="O289" s="1"/>
    </row>
    <row r="290" spans="1:15" ht="12.75" customHeight="1">
      <c r="A290" s="1"/>
      <c r="B290" s="1"/>
      <c r="C290" s="55"/>
      <c r="D290" s="55"/>
      <c r="E290" s="55"/>
      <c r="F290" s="55"/>
      <c r="G290" s="55"/>
      <c r="H290" s="55"/>
      <c r="I290" s="55"/>
      <c r="J290" s="55"/>
      <c r="K290" s="55"/>
      <c r="L290" s="56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56"/>
      <c r="M291" s="1"/>
      <c r="N291" s="1"/>
      <c r="O291" s="1"/>
    </row>
    <row r="292" spans="1:15" ht="12.75" customHeight="1">
      <c r="A292" s="1"/>
      <c r="B292" s="1"/>
      <c r="C292" s="55"/>
      <c r="D292" s="55"/>
      <c r="E292" s="55"/>
      <c r="F292" s="55"/>
      <c r="G292" s="55"/>
      <c r="H292" s="55"/>
      <c r="I292" s="55"/>
      <c r="J292" s="55"/>
      <c r="K292" s="55"/>
      <c r="L292" s="56"/>
      <c r="M292" s="1"/>
      <c r="N292" s="1"/>
      <c r="O292" s="1"/>
    </row>
    <row r="293" spans="1:15" ht="12.75" customHeight="1">
      <c r="A293" s="1"/>
      <c r="B293" s="1"/>
      <c r="C293" s="55"/>
      <c r="D293" s="55"/>
      <c r="E293" s="55"/>
      <c r="F293" s="55"/>
      <c r="G293" s="55"/>
      <c r="H293" s="55"/>
      <c r="I293" s="55"/>
      <c r="J293" s="55"/>
      <c r="K293" s="55"/>
      <c r="L293" s="56"/>
      <c r="M293" s="1"/>
      <c r="N293" s="1"/>
      <c r="O293" s="1"/>
    </row>
    <row r="294" spans="1:15" ht="12.75" customHeight="1">
      <c r="A294" s="1"/>
      <c r="B294" s="1"/>
      <c r="C294" s="55"/>
      <c r="D294" s="55"/>
      <c r="E294" s="55"/>
      <c r="F294" s="55"/>
      <c r="G294" s="55"/>
      <c r="H294" s="55"/>
      <c r="I294" s="55"/>
      <c r="J294" s="55"/>
      <c r="K294" s="55"/>
      <c r="L294" s="56"/>
      <c r="M294" s="1"/>
      <c r="N294" s="1"/>
      <c r="O294" s="1"/>
    </row>
    <row r="295" spans="1:15" ht="12.75" customHeight="1">
      <c r="A295" s="1"/>
      <c r="B295" s="1"/>
      <c r="C295" s="55"/>
      <c r="D295" s="55"/>
      <c r="E295" s="55"/>
      <c r="F295" s="55"/>
      <c r="G295" s="55"/>
      <c r="H295" s="55"/>
      <c r="I295" s="55"/>
      <c r="J295" s="55"/>
      <c r="K295" s="55"/>
      <c r="L295" s="56"/>
      <c r="M295" s="1"/>
      <c r="N295" s="1"/>
      <c r="O295" s="1"/>
    </row>
    <row r="296" spans="1:15" ht="12.75" customHeight="1">
      <c r="A296" s="1"/>
      <c r="B296" s="1"/>
      <c r="C296" s="55"/>
      <c r="D296" s="55"/>
      <c r="E296" s="55"/>
      <c r="F296" s="55"/>
      <c r="G296" s="55"/>
      <c r="H296" s="55"/>
      <c r="I296" s="55"/>
      <c r="J296" s="55"/>
      <c r="K296" s="55"/>
      <c r="L296" s="56"/>
      <c r="M296" s="1"/>
      <c r="N296" s="1"/>
      <c r="O296" s="1"/>
    </row>
    <row r="297" spans="1:15" ht="12.75" customHeight="1">
      <c r="A297" s="1"/>
      <c r="B297" s="1"/>
      <c r="C297" s="55"/>
      <c r="D297" s="55"/>
      <c r="E297" s="55"/>
      <c r="F297" s="55"/>
      <c r="G297" s="55"/>
      <c r="H297" s="55"/>
      <c r="I297" s="55"/>
      <c r="J297" s="55"/>
      <c r="K297" s="55"/>
      <c r="L297" s="56"/>
      <c r="M297" s="1"/>
      <c r="N297" s="1"/>
      <c r="O297" s="1"/>
    </row>
    <row r="298" spans="1:15" ht="12.75" customHeight="1">
      <c r="A298" s="1"/>
      <c r="B298" s="1"/>
      <c r="C298" s="55"/>
      <c r="D298" s="55"/>
      <c r="E298" s="55"/>
      <c r="F298" s="55"/>
      <c r="G298" s="55"/>
      <c r="H298" s="55"/>
      <c r="I298" s="55"/>
      <c r="J298" s="55"/>
      <c r="K298" s="55"/>
      <c r="L298" s="56"/>
      <c r="M298" s="1"/>
      <c r="N298" s="1"/>
      <c r="O298" s="1"/>
    </row>
    <row r="299" spans="1:15" ht="12.75" customHeight="1">
      <c r="A299" s="1"/>
      <c r="B299" s="1"/>
      <c r="C299" s="55"/>
      <c r="D299" s="55"/>
      <c r="E299" s="55"/>
      <c r="F299" s="55"/>
      <c r="G299" s="55"/>
      <c r="H299" s="55"/>
      <c r="I299" s="55"/>
      <c r="J299" s="55"/>
      <c r="K299" s="55"/>
      <c r="L299" s="56"/>
      <c r="M299" s="1"/>
      <c r="N299" s="1"/>
      <c r="O299" s="1"/>
    </row>
    <row r="300" spans="1:15" ht="12.75" customHeight="1">
      <c r="A300" s="1"/>
      <c r="B300" s="1"/>
      <c r="C300" s="55"/>
      <c r="D300" s="55"/>
      <c r="E300" s="55"/>
      <c r="F300" s="55"/>
      <c r="G300" s="55"/>
      <c r="H300" s="55"/>
      <c r="I300" s="55"/>
      <c r="J300" s="55"/>
      <c r="K300" s="55"/>
      <c r="L300" s="56"/>
      <c r="M300" s="1"/>
      <c r="N300" s="1"/>
      <c r="O300" s="1"/>
    </row>
    <row r="301" spans="1:15" ht="12.75" customHeight="1">
      <c r="A301" s="1"/>
      <c r="B301" s="1"/>
      <c r="C301" s="55"/>
      <c r="D301" s="55"/>
      <c r="E301" s="55"/>
      <c r="F301" s="55"/>
      <c r="G301" s="55"/>
      <c r="H301" s="55"/>
      <c r="I301" s="55"/>
      <c r="J301" s="55"/>
      <c r="K301" s="55"/>
      <c r="L301" s="56"/>
      <c r="M301" s="1"/>
      <c r="N301" s="1"/>
      <c r="O301" s="1"/>
    </row>
    <row r="302" spans="1:15" ht="12.75" customHeight="1">
      <c r="A302" s="1"/>
      <c r="B302" s="1"/>
      <c r="C302" s="55"/>
      <c r="D302" s="55"/>
      <c r="E302" s="55"/>
      <c r="F302" s="55"/>
      <c r="G302" s="55"/>
      <c r="H302" s="55"/>
      <c r="I302" s="55"/>
      <c r="J302" s="55"/>
      <c r="K302" s="55"/>
      <c r="L302" s="56"/>
      <c r="M302" s="1"/>
      <c r="N302" s="1"/>
      <c r="O302" s="1"/>
    </row>
    <row r="303" spans="1:15" ht="12.75" customHeight="1">
      <c r="A303" s="1"/>
      <c r="B303" s="1"/>
      <c r="C303" s="55"/>
      <c r="D303" s="55"/>
      <c r="E303" s="55"/>
      <c r="F303" s="55"/>
      <c r="G303" s="55"/>
      <c r="H303" s="55"/>
      <c r="I303" s="55"/>
      <c r="J303" s="55"/>
      <c r="K303" s="55"/>
      <c r="L303" s="56"/>
      <c r="M303" s="1"/>
      <c r="N303" s="1"/>
      <c r="O303" s="1"/>
    </row>
    <row r="304" spans="1:15" ht="12.75" customHeight="1">
      <c r="A304" s="1"/>
      <c r="B304" s="1"/>
      <c r="C304" s="55"/>
      <c r="D304" s="55"/>
      <c r="E304" s="55"/>
      <c r="F304" s="55"/>
      <c r="G304" s="55"/>
      <c r="H304" s="55"/>
      <c r="I304" s="55"/>
      <c r="J304" s="55"/>
      <c r="K304" s="55"/>
      <c r="L304" s="56"/>
      <c r="M304" s="1"/>
      <c r="N304" s="1"/>
      <c r="O304" s="1"/>
    </row>
    <row r="305" spans="1:15" ht="12.75" customHeight="1">
      <c r="A305" s="1"/>
      <c r="B305" s="1"/>
      <c r="C305" s="55"/>
      <c r="D305" s="55"/>
      <c r="E305" s="55"/>
      <c r="F305" s="55"/>
      <c r="G305" s="55"/>
      <c r="H305" s="55"/>
      <c r="I305" s="55"/>
      <c r="J305" s="55"/>
      <c r="K305" s="55"/>
      <c r="L305" s="56"/>
      <c r="M305" s="1"/>
      <c r="N305" s="1"/>
      <c r="O305" s="1"/>
    </row>
    <row r="306" spans="1:15" ht="12.75" customHeight="1">
      <c r="A306" s="1"/>
      <c r="B306" s="1"/>
      <c r="C306" s="55"/>
      <c r="D306" s="55"/>
      <c r="E306" s="55"/>
      <c r="F306" s="55"/>
      <c r="G306" s="55"/>
      <c r="H306" s="55"/>
      <c r="I306" s="55"/>
      <c r="J306" s="55"/>
      <c r="K306" s="55"/>
      <c r="L306" s="56"/>
      <c r="M306" s="1"/>
      <c r="N306" s="1"/>
      <c r="O306" s="1"/>
    </row>
    <row r="307" spans="1:15" ht="12.75" customHeight="1">
      <c r="A307" s="1"/>
      <c r="B307" s="1"/>
      <c r="C307" s="55"/>
      <c r="D307" s="55"/>
      <c r="E307" s="55"/>
      <c r="F307" s="55"/>
      <c r="G307" s="55"/>
      <c r="H307" s="55"/>
      <c r="I307" s="55"/>
      <c r="J307" s="55"/>
      <c r="K307" s="55"/>
      <c r="L307" s="56"/>
      <c r="M307" s="1"/>
      <c r="N307" s="1"/>
      <c r="O307" s="1"/>
    </row>
    <row r="308" spans="1:15" ht="12.75" customHeight="1">
      <c r="A308" s="1"/>
      <c r="B308" s="1"/>
      <c r="C308" s="55"/>
      <c r="D308" s="55"/>
      <c r="E308" s="55"/>
      <c r="F308" s="55"/>
      <c r="G308" s="55"/>
      <c r="H308" s="55"/>
      <c r="I308" s="55"/>
      <c r="J308" s="55"/>
      <c r="K308" s="55"/>
      <c r="L308" s="56"/>
      <c r="M308" s="1"/>
      <c r="N308" s="1"/>
      <c r="O308" s="1"/>
    </row>
    <row r="309" spans="1:15" ht="12.75" customHeight="1">
      <c r="A309" s="1"/>
      <c r="B309" s="1"/>
      <c r="C309" s="55"/>
      <c r="D309" s="55"/>
      <c r="E309" s="55"/>
      <c r="F309" s="55"/>
      <c r="G309" s="55"/>
      <c r="H309" s="55"/>
      <c r="I309" s="55"/>
      <c r="J309" s="55"/>
      <c r="K309" s="55"/>
      <c r="L309" s="56"/>
      <c r="M309" s="1"/>
      <c r="N309" s="1"/>
      <c r="O309" s="1"/>
    </row>
    <row r="310" spans="1:15" ht="12.75" customHeight="1">
      <c r="A310" s="1"/>
      <c r="B310" s="1"/>
      <c r="C310" s="55"/>
      <c r="D310" s="55"/>
      <c r="E310" s="55"/>
      <c r="F310" s="55"/>
      <c r="G310" s="55"/>
      <c r="H310" s="55"/>
      <c r="I310" s="55"/>
      <c r="J310" s="55"/>
      <c r="K310" s="55"/>
      <c r="L310" s="56"/>
      <c r="M310" s="1"/>
      <c r="N310" s="1"/>
      <c r="O310" s="1"/>
    </row>
    <row r="311" spans="1:15" ht="12.75" customHeight="1">
      <c r="A311" s="1"/>
      <c r="B311" s="1"/>
      <c r="C311" s="55"/>
      <c r="D311" s="55"/>
      <c r="E311" s="55"/>
      <c r="F311" s="55"/>
      <c r="G311" s="55"/>
      <c r="H311" s="55"/>
      <c r="I311" s="55"/>
      <c r="J311" s="55"/>
      <c r="K311" s="55"/>
      <c r="L311" s="56"/>
      <c r="M311" s="1"/>
      <c r="N311" s="1"/>
      <c r="O311" s="1"/>
    </row>
    <row r="312" spans="1:15" ht="12.75" customHeight="1">
      <c r="A312" s="1"/>
      <c r="B312" s="1"/>
      <c r="C312" s="55"/>
      <c r="D312" s="55"/>
      <c r="E312" s="55"/>
      <c r="F312" s="55"/>
      <c r="G312" s="55"/>
      <c r="H312" s="55"/>
      <c r="I312" s="55"/>
      <c r="J312" s="55"/>
      <c r="K312" s="55"/>
      <c r="L312" s="56"/>
      <c r="M312" s="1"/>
      <c r="N312" s="1"/>
      <c r="O312" s="1"/>
    </row>
    <row r="313" spans="1:15" ht="12.75" customHeight="1">
      <c r="A313" s="1"/>
      <c r="B313" s="1"/>
      <c r="C313" s="55"/>
      <c r="D313" s="55"/>
      <c r="E313" s="55"/>
      <c r="F313" s="55"/>
      <c r="G313" s="55"/>
      <c r="H313" s="55"/>
      <c r="I313" s="55"/>
      <c r="J313" s="55"/>
      <c r="K313" s="55"/>
      <c r="L313" s="56"/>
      <c r="M313" s="1"/>
      <c r="N313" s="1"/>
      <c r="O313" s="1"/>
    </row>
    <row r="314" spans="1:15" ht="12.75" customHeight="1">
      <c r="A314" s="1"/>
      <c r="B314" s="1"/>
      <c r="C314" s="55"/>
      <c r="D314" s="55"/>
      <c r="E314" s="55"/>
      <c r="F314" s="55"/>
      <c r="G314" s="55"/>
      <c r="H314" s="55"/>
      <c r="I314" s="55"/>
      <c r="J314" s="55"/>
      <c r="K314" s="55"/>
      <c r="L314" s="56"/>
      <c r="M314" s="1"/>
      <c r="N314" s="1"/>
      <c r="O314" s="1"/>
    </row>
    <row r="315" spans="1:15" ht="12.75" customHeight="1">
      <c r="A315" s="1"/>
      <c r="B315" s="1"/>
      <c r="C315" s="55"/>
      <c r="D315" s="55"/>
      <c r="E315" s="55"/>
      <c r="F315" s="55"/>
      <c r="G315" s="55"/>
      <c r="H315" s="55"/>
      <c r="I315" s="55"/>
      <c r="J315" s="55"/>
      <c r="K315" s="55"/>
      <c r="L315" s="56"/>
      <c r="M315" s="1"/>
      <c r="N315" s="1"/>
      <c r="O315" s="1"/>
    </row>
    <row r="316" spans="1:15" ht="12.75" customHeight="1">
      <c r="A316" s="1"/>
      <c r="B316" s="1"/>
      <c r="C316" s="55"/>
      <c r="D316" s="55"/>
      <c r="E316" s="55"/>
      <c r="F316" s="55"/>
      <c r="G316" s="55"/>
      <c r="H316" s="55"/>
      <c r="I316" s="55"/>
      <c r="J316" s="55"/>
      <c r="K316" s="55"/>
      <c r="L316" s="56"/>
      <c r="M316" s="1"/>
      <c r="N316" s="1"/>
      <c r="O316" s="1"/>
    </row>
    <row r="317" spans="1:15" ht="12.75" customHeight="1">
      <c r="A317" s="1"/>
      <c r="B317" s="1"/>
      <c r="C317" s="55"/>
      <c r="D317" s="55"/>
      <c r="E317" s="55"/>
      <c r="F317" s="55"/>
      <c r="G317" s="55"/>
      <c r="H317" s="55"/>
      <c r="I317" s="55"/>
      <c r="J317" s="55"/>
      <c r="K317" s="55"/>
      <c r="L317" s="56"/>
      <c r="M317" s="1"/>
      <c r="N317" s="1"/>
      <c r="O317" s="1"/>
    </row>
    <row r="318" spans="1:15" ht="12.75" customHeight="1">
      <c r="A318" s="1"/>
      <c r="B318" s="1"/>
      <c r="C318" s="55"/>
      <c r="D318" s="55"/>
      <c r="E318" s="55"/>
      <c r="F318" s="55"/>
      <c r="G318" s="55"/>
      <c r="H318" s="55"/>
      <c r="I318" s="55"/>
      <c r="J318" s="55"/>
      <c r="K318" s="55"/>
      <c r="L318" s="56"/>
      <c r="M318" s="1"/>
      <c r="N318" s="1"/>
      <c r="O318" s="1"/>
    </row>
    <row r="319" spans="1:15" ht="12.75" customHeight="1">
      <c r="A319" s="1"/>
      <c r="B319" s="1"/>
      <c r="C319" s="55"/>
      <c r="D319" s="55"/>
      <c r="E319" s="55"/>
      <c r="F319" s="55"/>
      <c r="G319" s="55"/>
      <c r="H319" s="55"/>
      <c r="I319" s="55"/>
      <c r="J319" s="55"/>
      <c r="K319" s="55"/>
      <c r="L319" s="56"/>
      <c r="M319" s="1"/>
      <c r="N319" s="1"/>
      <c r="O319" s="1"/>
    </row>
    <row r="320" spans="1:15" ht="12.75" customHeight="1">
      <c r="A320" s="1"/>
      <c r="B320" s="1"/>
      <c r="C320" s="55"/>
      <c r="D320" s="55"/>
      <c r="E320" s="55"/>
      <c r="F320" s="55"/>
      <c r="G320" s="55"/>
      <c r="H320" s="55"/>
      <c r="I320" s="55"/>
      <c r="J320" s="55"/>
      <c r="K320" s="55"/>
      <c r="L320" s="56"/>
      <c r="M320" s="1"/>
      <c r="N320" s="1"/>
      <c r="O320" s="1"/>
    </row>
    <row r="321" spans="1:15" ht="12.75" customHeight="1">
      <c r="A321" s="1"/>
      <c r="B321" s="1"/>
      <c r="C321" s="55"/>
      <c r="D321" s="55"/>
      <c r="E321" s="55"/>
      <c r="F321" s="55"/>
      <c r="G321" s="55"/>
      <c r="H321" s="55"/>
      <c r="I321" s="55"/>
      <c r="J321" s="55"/>
      <c r="K321" s="55"/>
      <c r="L321" s="56"/>
      <c r="M321" s="1"/>
      <c r="N321" s="1"/>
      <c r="O321" s="1"/>
    </row>
    <row r="322" spans="1:15" ht="12.75" customHeight="1">
      <c r="A322" s="1"/>
      <c r="B322" s="1"/>
      <c r="C322" s="55"/>
      <c r="D322" s="55"/>
      <c r="E322" s="55"/>
      <c r="F322" s="55"/>
      <c r="G322" s="55"/>
      <c r="H322" s="55"/>
      <c r="I322" s="55"/>
      <c r="J322" s="55"/>
      <c r="K322" s="55"/>
      <c r="L322" s="56"/>
      <c r="M322" s="1"/>
      <c r="N322" s="1"/>
      <c r="O322" s="1"/>
    </row>
    <row r="323" spans="1:15" ht="12.75" customHeight="1">
      <c r="A323" s="1"/>
      <c r="B323" s="1"/>
      <c r="C323" s="55"/>
      <c r="D323" s="55"/>
      <c r="E323" s="55"/>
      <c r="F323" s="55"/>
      <c r="G323" s="55"/>
      <c r="H323" s="55"/>
      <c r="I323" s="55"/>
      <c r="J323" s="55"/>
      <c r="K323" s="55"/>
      <c r="L323" s="56"/>
      <c r="M323" s="1"/>
      <c r="N323" s="1"/>
      <c r="O323" s="1"/>
    </row>
    <row r="324" spans="1:15" ht="12.75" customHeight="1">
      <c r="A324" s="1"/>
      <c r="B324" s="1"/>
      <c r="C324" s="55"/>
      <c r="D324" s="55"/>
      <c r="E324" s="55"/>
      <c r="F324" s="55"/>
      <c r="G324" s="55"/>
      <c r="H324" s="55"/>
      <c r="I324" s="55"/>
      <c r="J324" s="55"/>
      <c r="K324" s="55"/>
      <c r="L324" s="56"/>
      <c r="M324" s="1"/>
      <c r="N324" s="1"/>
      <c r="O324" s="1"/>
    </row>
    <row r="325" spans="1:15" ht="12.75" customHeight="1">
      <c r="A325" s="1"/>
      <c r="B325" s="1"/>
      <c r="C325" s="55"/>
      <c r="D325" s="55"/>
      <c r="E325" s="55"/>
      <c r="F325" s="55"/>
      <c r="G325" s="55"/>
      <c r="H325" s="55"/>
      <c r="I325" s="55"/>
      <c r="J325" s="55"/>
      <c r="K325" s="55"/>
      <c r="L325" s="56"/>
      <c r="M325" s="1"/>
      <c r="N325" s="1"/>
      <c r="O325" s="1"/>
    </row>
    <row r="326" spans="1:15" ht="12.75" customHeight="1">
      <c r="A326" s="1"/>
      <c r="B326" s="1"/>
      <c r="C326" s="55"/>
      <c r="D326" s="55"/>
      <c r="E326" s="55"/>
      <c r="F326" s="55"/>
      <c r="G326" s="55"/>
      <c r="H326" s="55"/>
      <c r="I326" s="55"/>
      <c r="J326" s="55"/>
      <c r="K326" s="55"/>
      <c r="L326" s="56"/>
      <c r="M326" s="1"/>
      <c r="N326" s="1"/>
      <c r="O326" s="1"/>
    </row>
    <row r="327" spans="1:15" ht="12.75" customHeight="1">
      <c r="A327" s="1"/>
      <c r="B327" s="1"/>
      <c r="C327" s="55"/>
      <c r="D327" s="55"/>
      <c r="E327" s="55"/>
      <c r="F327" s="55"/>
      <c r="G327" s="55"/>
      <c r="H327" s="55"/>
      <c r="I327" s="55"/>
      <c r="J327" s="55"/>
      <c r="K327" s="55"/>
      <c r="L327" s="56"/>
      <c r="M327" s="1"/>
      <c r="N327" s="1"/>
      <c r="O327" s="1"/>
    </row>
    <row r="328" spans="1:15" ht="12.75" customHeight="1">
      <c r="A328" s="1"/>
      <c r="B328" s="1"/>
      <c r="C328" s="55"/>
      <c r="D328" s="55"/>
      <c r="E328" s="55"/>
      <c r="F328" s="55"/>
      <c r="G328" s="55"/>
      <c r="H328" s="55"/>
      <c r="I328" s="55"/>
      <c r="J328" s="55"/>
      <c r="K328" s="55"/>
      <c r="L328" s="56"/>
      <c r="M328" s="1"/>
      <c r="N328" s="1"/>
      <c r="O328" s="1"/>
    </row>
    <row r="329" spans="1:15" ht="12.75" customHeight="1">
      <c r="A329" s="1"/>
      <c r="B329" s="1"/>
      <c r="C329" s="55"/>
      <c r="D329" s="55"/>
      <c r="E329" s="55"/>
      <c r="F329" s="55"/>
      <c r="G329" s="55"/>
      <c r="H329" s="55"/>
      <c r="I329" s="55"/>
      <c r="J329" s="55"/>
      <c r="K329" s="55"/>
      <c r="L329" s="56"/>
      <c r="M329" s="1"/>
      <c r="N329" s="1"/>
      <c r="O329" s="1"/>
    </row>
    <row r="330" spans="1:15" ht="12.75" customHeight="1">
      <c r="A330" s="1"/>
      <c r="B330" s="1"/>
      <c r="C330" s="55"/>
      <c r="D330" s="55"/>
      <c r="E330" s="55"/>
      <c r="F330" s="55"/>
      <c r="G330" s="55"/>
      <c r="H330" s="55"/>
      <c r="I330" s="55"/>
      <c r="J330" s="55"/>
      <c r="K330" s="55"/>
      <c r="L330" s="56"/>
      <c r="M330" s="1"/>
      <c r="N330" s="1"/>
      <c r="O330" s="1"/>
    </row>
    <row r="331" spans="1:15" ht="12.75" customHeight="1">
      <c r="A331" s="1"/>
      <c r="B331" s="1"/>
      <c r="C331" s="55"/>
      <c r="D331" s="55"/>
      <c r="E331" s="55"/>
      <c r="F331" s="55"/>
      <c r="G331" s="55"/>
      <c r="H331" s="55"/>
      <c r="I331" s="55"/>
      <c r="J331" s="55"/>
      <c r="K331" s="55"/>
      <c r="L331" s="56"/>
      <c r="M331" s="1"/>
      <c r="N331" s="1"/>
      <c r="O331" s="1"/>
    </row>
    <row r="332" spans="1:15" ht="12.75" customHeight="1">
      <c r="A332" s="1"/>
      <c r="B332" s="1"/>
      <c r="C332" s="61"/>
      <c r="D332" s="61"/>
      <c r="E332" s="55"/>
      <c r="F332" s="55"/>
      <c r="G332" s="55"/>
      <c r="H332" s="61"/>
      <c r="I332" s="61"/>
      <c r="J332" s="61"/>
      <c r="K332" s="61"/>
      <c r="L332" s="56"/>
      <c r="M332" s="1"/>
      <c r="N332" s="1"/>
      <c r="O332" s="1"/>
    </row>
    <row r="333" spans="1:15" ht="12.75" customHeight="1">
      <c r="A333" s="1"/>
      <c r="B333" s="1"/>
      <c r="C333" s="55"/>
      <c r="D333" s="55"/>
      <c r="E333" s="55"/>
      <c r="F333" s="55"/>
      <c r="G333" s="55"/>
      <c r="H333" s="55"/>
      <c r="I333" s="55"/>
      <c r="J333" s="55"/>
      <c r="K333" s="55"/>
      <c r="L333" s="56"/>
      <c r="M333" s="1"/>
      <c r="N333" s="1"/>
      <c r="O333" s="1"/>
    </row>
    <row r="334" spans="1:15" ht="12.75" customHeight="1">
      <c r="A334" s="1"/>
      <c r="B334" s="1"/>
      <c r="C334" s="55"/>
      <c r="D334" s="55"/>
      <c r="E334" s="55"/>
      <c r="F334" s="55"/>
      <c r="G334" s="55"/>
      <c r="H334" s="55"/>
      <c r="I334" s="55"/>
      <c r="J334" s="55"/>
      <c r="K334" s="55"/>
      <c r="L334" s="56"/>
      <c r="M334" s="1"/>
      <c r="N334" s="1"/>
      <c r="O334" s="1"/>
    </row>
    <row r="335" spans="1:15" ht="12.75" customHeight="1">
      <c r="A335" s="1"/>
      <c r="B335" s="1"/>
      <c r="C335" s="55"/>
      <c r="D335" s="55"/>
      <c r="E335" s="55"/>
      <c r="F335" s="55"/>
      <c r="G335" s="55"/>
      <c r="H335" s="55"/>
      <c r="I335" s="55"/>
      <c r="J335" s="55"/>
      <c r="K335" s="55"/>
      <c r="L335" s="56"/>
      <c r="M335" s="1"/>
      <c r="N335" s="1"/>
      <c r="O335" s="1"/>
    </row>
    <row r="336" spans="1:15" ht="12.75" customHeight="1">
      <c r="A336" s="1"/>
      <c r="B336" s="1"/>
      <c r="C336" s="55"/>
      <c r="D336" s="55"/>
      <c r="E336" s="55"/>
      <c r="F336" s="55"/>
      <c r="G336" s="55"/>
      <c r="H336" s="55"/>
      <c r="I336" s="55"/>
      <c r="J336" s="55"/>
      <c r="K336" s="55"/>
      <c r="L336" s="56"/>
      <c r="M336" s="1"/>
      <c r="N336" s="1"/>
      <c r="O336" s="1"/>
    </row>
    <row r="337" spans="1:1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46"/>
      <c r="M337" s="1"/>
      <c r="N337" s="1"/>
      <c r="O337" s="1"/>
    </row>
    <row r="338" spans="1:1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46"/>
      <c r="M338" s="1"/>
      <c r="N338" s="1"/>
      <c r="O338" s="1"/>
    </row>
    <row r="339" spans="1:1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46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6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6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6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6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6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6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6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6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6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6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6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6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6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6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6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6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6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6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6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6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6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6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6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6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6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6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6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6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6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6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6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6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6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6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6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6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6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6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6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6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6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6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6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6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6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6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6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6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6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6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6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6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6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6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6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6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6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6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6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6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6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6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6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6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6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6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6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6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6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6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6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6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6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6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6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6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6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6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6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6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6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6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6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6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6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6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6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6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6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6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6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6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6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6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6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6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6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6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6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6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6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6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6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6"/>
      <c r="M443" s="1"/>
      <c r="N443" s="1"/>
      <c r="O443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3"/>
  <sheetViews>
    <sheetView zoomScale="85" zoomScaleNormal="85" workbookViewId="0" topLeftCell="A1">
      <pane ySplit="10" topLeftCell="A11" activePane="bottomLeft" state="frozen"/>
      <selection pane="bottomLeft" activeCell="B11" sqref="B11"/>
    </sheetView>
  </sheetViews>
  <sheetFormatPr defaultColWidth="14.421875" defaultRowHeight="15" customHeight="1"/>
  <cols>
    <col min="1" max="1" width="7.28125" style="0" customWidth="1"/>
    <col min="2" max="2" width="14.28125" style="0" customWidth="1"/>
    <col min="3" max="3" width="12.7109375" style="0" customWidth="1"/>
    <col min="4" max="4" width="12.28125" style="0" customWidth="1"/>
    <col min="5" max="6" width="9.7109375" style="0" customWidth="1"/>
    <col min="7" max="10" width="11.421875" style="0" customWidth="1"/>
    <col min="11" max="11" width="10.00390625" style="0" customWidth="1"/>
    <col min="12" max="12" width="10.57421875" style="0" customWidth="1"/>
    <col min="13" max="13" width="11.8515625" style="0" customWidth="1"/>
    <col min="14" max="15" width="9.28125" style="0" customWidth="1"/>
  </cols>
  <sheetData>
    <row r="1" spans="1:15" ht="12.75" customHeight="1">
      <c r="A1" s="332"/>
      <c r="B1" s="333"/>
      <c r="C1" s="65"/>
      <c r="D1" s="65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305</v>
      </c>
      <c r="M5" s="1"/>
      <c r="N5" s="1"/>
      <c r="O5" s="1"/>
    </row>
    <row r="6" spans="1:15" ht="12.75" customHeight="1">
      <c r="A6" s="66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45475</v>
      </c>
      <c r="L6" s="1"/>
      <c r="M6" s="1"/>
      <c r="N6" s="1"/>
      <c r="O6" s="1"/>
    </row>
    <row r="7" spans="2:15" ht="12.75" customHeight="1">
      <c r="B7" s="1"/>
      <c r="C7" s="1" t="s">
        <v>306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3"/>
      <c r="B8" s="5"/>
      <c r="C8" s="5"/>
      <c r="D8" s="5"/>
      <c r="E8" s="5"/>
      <c r="F8" s="5"/>
      <c r="G8" s="67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26" t="s">
        <v>16</v>
      </c>
      <c r="B9" s="328" t="s">
        <v>18</v>
      </c>
      <c r="C9" s="331" t="s">
        <v>20</v>
      </c>
      <c r="D9" s="331" t="s">
        <v>21</v>
      </c>
      <c r="E9" s="323" t="s">
        <v>22</v>
      </c>
      <c r="F9" s="324"/>
      <c r="G9" s="325"/>
      <c r="H9" s="323" t="s">
        <v>23</v>
      </c>
      <c r="I9" s="324"/>
      <c r="J9" s="325"/>
      <c r="K9" s="26"/>
      <c r="L9" s="27"/>
      <c r="M9" s="48"/>
      <c r="N9" s="1"/>
      <c r="O9" s="1"/>
    </row>
    <row r="10" spans="1:15" ht="42.75" customHeight="1">
      <c r="A10" s="327"/>
      <c r="B10" s="330"/>
      <c r="C10" s="330"/>
      <c r="D10" s="33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0" t="s">
        <v>253</v>
      </c>
      <c r="N10" s="1"/>
      <c r="O10" s="1"/>
    </row>
    <row r="11" spans="1:15" ht="12" customHeight="1">
      <c r="A11" s="33">
        <v>1</v>
      </c>
      <c r="B11" s="53" t="s">
        <v>307</v>
      </c>
      <c r="C11" s="31">
        <v>973</v>
      </c>
      <c r="D11" s="36">
        <v>982.7166666666667</v>
      </c>
      <c r="E11" s="36">
        <v>947.2833333333334</v>
      </c>
      <c r="F11" s="36">
        <v>921.5666666666667</v>
      </c>
      <c r="G11" s="36">
        <v>886.1333333333334</v>
      </c>
      <c r="H11" s="36">
        <v>1008.4333333333334</v>
      </c>
      <c r="I11" s="36">
        <v>1043.8666666666668</v>
      </c>
      <c r="J11" s="36">
        <v>1069.5833333333335</v>
      </c>
      <c r="K11" s="31">
        <v>1018.15</v>
      </c>
      <c r="L11" s="31">
        <v>957</v>
      </c>
      <c r="M11" s="31">
        <v>14.29903</v>
      </c>
      <c r="N11" s="1"/>
      <c r="O11" s="1"/>
    </row>
    <row r="12" spans="1:15" ht="12" customHeight="1">
      <c r="A12" s="33">
        <v>2</v>
      </c>
      <c r="B12" s="53" t="s">
        <v>308</v>
      </c>
      <c r="C12" s="31">
        <v>37857.1</v>
      </c>
      <c r="D12" s="36">
        <v>37635.03333333333</v>
      </c>
      <c r="E12" s="36">
        <v>37272.066666666666</v>
      </c>
      <c r="F12" s="36">
        <v>36687.03333333333</v>
      </c>
      <c r="G12" s="36">
        <v>36324.066666666666</v>
      </c>
      <c r="H12" s="36">
        <v>38220.066666666666</v>
      </c>
      <c r="I12" s="36">
        <v>38583.033333333326</v>
      </c>
      <c r="J12" s="36">
        <v>39168.066666666666</v>
      </c>
      <c r="K12" s="31">
        <v>37998</v>
      </c>
      <c r="L12" s="31">
        <v>37050</v>
      </c>
      <c r="M12" s="31">
        <v>0.06475</v>
      </c>
      <c r="N12" s="1"/>
      <c r="O12" s="1"/>
    </row>
    <row r="13" spans="1:15" ht="12" customHeight="1">
      <c r="A13" s="33">
        <v>3</v>
      </c>
      <c r="B13" s="53" t="s">
        <v>41</v>
      </c>
      <c r="C13" s="31">
        <v>8587.4</v>
      </c>
      <c r="D13" s="36">
        <v>8564.866666666667</v>
      </c>
      <c r="E13" s="36">
        <v>8483.883333333333</v>
      </c>
      <c r="F13" s="36">
        <v>8380.366666666667</v>
      </c>
      <c r="G13" s="36">
        <v>8299.383333333333</v>
      </c>
      <c r="H13" s="36">
        <v>8668.383333333333</v>
      </c>
      <c r="I13" s="36">
        <v>8749.366666666667</v>
      </c>
      <c r="J13" s="36">
        <v>8852.883333333333</v>
      </c>
      <c r="K13" s="31">
        <v>8645.85</v>
      </c>
      <c r="L13" s="31">
        <v>8461.35</v>
      </c>
      <c r="M13" s="31">
        <v>2.51582</v>
      </c>
      <c r="N13" s="1"/>
      <c r="O13" s="1"/>
    </row>
    <row r="14" spans="1:15" ht="12" customHeight="1">
      <c r="A14" s="33">
        <v>4</v>
      </c>
      <c r="B14" s="53" t="s">
        <v>48</v>
      </c>
      <c r="C14" s="31">
        <v>2749.6</v>
      </c>
      <c r="D14" s="36">
        <v>2712.566666666667</v>
      </c>
      <c r="E14" s="36">
        <v>2656.133333333334</v>
      </c>
      <c r="F14" s="36">
        <v>2562.666666666667</v>
      </c>
      <c r="G14" s="36">
        <v>2506.233333333334</v>
      </c>
      <c r="H14" s="36">
        <v>2806.033333333334</v>
      </c>
      <c r="I14" s="36">
        <v>2862.4666666666676</v>
      </c>
      <c r="J14" s="36">
        <v>2955.9333333333343</v>
      </c>
      <c r="K14" s="31">
        <v>2769</v>
      </c>
      <c r="L14" s="31">
        <v>2619.1</v>
      </c>
      <c r="M14" s="31">
        <v>8.9526</v>
      </c>
      <c r="N14" s="1"/>
      <c r="O14" s="1"/>
    </row>
    <row r="15" spans="1:15" ht="12" customHeight="1">
      <c r="A15" s="33">
        <v>5</v>
      </c>
      <c r="B15" s="53" t="s">
        <v>309</v>
      </c>
      <c r="C15" s="31">
        <v>4212.5</v>
      </c>
      <c r="D15" s="36">
        <v>4236.900000000001</v>
      </c>
      <c r="E15" s="36">
        <v>4146.600000000001</v>
      </c>
      <c r="F15" s="36">
        <v>4080.7000000000007</v>
      </c>
      <c r="G15" s="36">
        <v>3990.4000000000015</v>
      </c>
      <c r="H15" s="36">
        <v>4302.800000000001</v>
      </c>
      <c r="I15" s="36">
        <v>4393.1</v>
      </c>
      <c r="J15" s="36">
        <v>4459.000000000001</v>
      </c>
      <c r="K15" s="31">
        <v>4327.2</v>
      </c>
      <c r="L15" s="31">
        <v>4171</v>
      </c>
      <c r="M15" s="31">
        <v>0.37133</v>
      </c>
      <c r="N15" s="1"/>
      <c r="O15" s="1"/>
    </row>
    <row r="16" spans="1:15" ht="12" customHeight="1">
      <c r="A16" s="33">
        <v>6</v>
      </c>
      <c r="B16" s="53" t="s">
        <v>310</v>
      </c>
      <c r="C16" s="31">
        <v>1614</v>
      </c>
      <c r="D16" s="36">
        <v>1600.9833333333333</v>
      </c>
      <c r="E16" s="36">
        <v>1572.9666666666667</v>
      </c>
      <c r="F16" s="36">
        <v>1531.9333333333334</v>
      </c>
      <c r="G16" s="36">
        <v>1503.9166666666667</v>
      </c>
      <c r="H16" s="36">
        <v>1642.0166666666667</v>
      </c>
      <c r="I16" s="36">
        <v>1670.0333333333335</v>
      </c>
      <c r="J16" s="36">
        <v>1711.0666666666666</v>
      </c>
      <c r="K16" s="31">
        <v>1629</v>
      </c>
      <c r="L16" s="31">
        <v>1559.95</v>
      </c>
      <c r="M16" s="31">
        <v>9.78635</v>
      </c>
      <c r="N16" s="1"/>
      <c r="O16" s="1"/>
    </row>
    <row r="17" spans="1:15" ht="12" customHeight="1">
      <c r="A17" s="33">
        <v>7</v>
      </c>
      <c r="B17" s="53" t="s">
        <v>62</v>
      </c>
      <c r="C17" s="31">
        <v>673.85</v>
      </c>
      <c r="D17" s="36">
        <v>671.85</v>
      </c>
      <c r="E17" s="36">
        <v>667</v>
      </c>
      <c r="F17" s="36">
        <v>660.15</v>
      </c>
      <c r="G17" s="36">
        <v>655.3</v>
      </c>
      <c r="H17" s="36">
        <v>678.7</v>
      </c>
      <c r="I17" s="36">
        <v>683.5500000000002</v>
      </c>
      <c r="J17" s="36">
        <v>690.4000000000001</v>
      </c>
      <c r="K17" s="31">
        <v>676.7</v>
      </c>
      <c r="L17" s="31">
        <v>665</v>
      </c>
      <c r="M17" s="31">
        <v>11.55952</v>
      </c>
      <c r="N17" s="1"/>
      <c r="O17" s="1"/>
    </row>
    <row r="18" spans="1:15" ht="12" customHeight="1">
      <c r="A18" s="33">
        <v>8</v>
      </c>
      <c r="B18" s="53" t="s">
        <v>39</v>
      </c>
      <c r="C18" s="31">
        <v>704.85</v>
      </c>
      <c r="D18" s="36">
        <v>698.4166666666666</v>
      </c>
      <c r="E18" s="36">
        <v>689.5333333333333</v>
      </c>
      <c r="F18" s="36">
        <v>674.2166666666667</v>
      </c>
      <c r="G18" s="36">
        <v>665.3333333333334</v>
      </c>
      <c r="H18" s="36">
        <v>713.7333333333332</v>
      </c>
      <c r="I18" s="36">
        <v>722.6166666666667</v>
      </c>
      <c r="J18" s="36">
        <v>737.9333333333332</v>
      </c>
      <c r="K18" s="31">
        <v>707.3</v>
      </c>
      <c r="L18" s="31">
        <v>683.1</v>
      </c>
      <c r="M18" s="31">
        <v>9.13003</v>
      </c>
      <c r="N18" s="1"/>
      <c r="O18" s="1"/>
    </row>
    <row r="19" spans="1:15" ht="12" customHeight="1">
      <c r="A19" s="33">
        <v>9</v>
      </c>
      <c r="B19" s="53" t="s">
        <v>311</v>
      </c>
      <c r="C19" s="31">
        <v>1855.05</v>
      </c>
      <c r="D19" s="36">
        <v>1861.3333333333333</v>
      </c>
      <c r="E19" s="36">
        <v>1833.7166666666665</v>
      </c>
      <c r="F19" s="36">
        <v>1812.3833333333332</v>
      </c>
      <c r="G19" s="36">
        <v>1784.7666666666664</v>
      </c>
      <c r="H19" s="36">
        <v>1882.6666666666665</v>
      </c>
      <c r="I19" s="36">
        <v>1910.2833333333333</v>
      </c>
      <c r="J19" s="36">
        <v>1931.6166666666666</v>
      </c>
      <c r="K19" s="31">
        <v>1888.95</v>
      </c>
      <c r="L19" s="31">
        <v>1840</v>
      </c>
      <c r="M19" s="31">
        <v>4.84977</v>
      </c>
      <c r="N19" s="1"/>
      <c r="O19" s="1"/>
    </row>
    <row r="20" spans="1:15" ht="12" customHeight="1">
      <c r="A20" s="33">
        <v>10</v>
      </c>
      <c r="B20" s="53" t="s">
        <v>43</v>
      </c>
      <c r="C20" s="31">
        <v>27624.85</v>
      </c>
      <c r="D20" s="36">
        <v>27645.516666666666</v>
      </c>
      <c r="E20" s="36">
        <v>27508.88333333333</v>
      </c>
      <c r="F20" s="36">
        <v>27392.916666666664</v>
      </c>
      <c r="G20" s="36">
        <v>27256.28333333333</v>
      </c>
      <c r="H20" s="36">
        <v>27761.483333333334</v>
      </c>
      <c r="I20" s="36">
        <v>27898.116666666672</v>
      </c>
      <c r="J20" s="36">
        <v>28014.083333333336</v>
      </c>
      <c r="K20" s="31">
        <v>27782.15</v>
      </c>
      <c r="L20" s="31">
        <v>27529.55</v>
      </c>
      <c r="M20" s="31">
        <v>0.06103</v>
      </c>
      <c r="N20" s="1"/>
      <c r="O20" s="1"/>
    </row>
    <row r="21" spans="1:15" ht="12" customHeight="1">
      <c r="A21" s="33">
        <v>11</v>
      </c>
      <c r="B21" s="53" t="s">
        <v>782</v>
      </c>
      <c r="C21" s="31">
        <v>1460.5</v>
      </c>
      <c r="D21" s="36">
        <v>1465.8999999999999</v>
      </c>
      <c r="E21" s="36">
        <v>1445.7999999999997</v>
      </c>
      <c r="F21" s="36">
        <v>1431.1</v>
      </c>
      <c r="G21" s="36">
        <v>1410.9999999999998</v>
      </c>
      <c r="H21" s="36">
        <v>1480.5999999999997</v>
      </c>
      <c r="I21" s="36">
        <v>1500.6999999999996</v>
      </c>
      <c r="J21" s="36">
        <v>1515.3999999999996</v>
      </c>
      <c r="K21" s="31">
        <v>1486</v>
      </c>
      <c r="L21" s="31">
        <v>1451.2</v>
      </c>
      <c r="M21" s="31">
        <v>3.91917</v>
      </c>
      <c r="N21" s="1"/>
      <c r="O21" s="1"/>
    </row>
    <row r="22" spans="1:15" ht="12" customHeight="1">
      <c r="A22" s="33">
        <v>12</v>
      </c>
      <c r="B22" s="53" t="s">
        <v>826</v>
      </c>
      <c r="C22" s="31">
        <v>999.2</v>
      </c>
      <c r="D22" s="36">
        <v>1001.0333333333334</v>
      </c>
      <c r="E22" s="36">
        <v>994.2166666666668</v>
      </c>
      <c r="F22" s="36">
        <v>989.2333333333333</v>
      </c>
      <c r="G22" s="36">
        <v>982.4166666666667</v>
      </c>
      <c r="H22" s="36">
        <v>1006.0166666666669</v>
      </c>
      <c r="I22" s="36">
        <v>1012.8333333333335</v>
      </c>
      <c r="J22" s="36">
        <v>1017.816666666667</v>
      </c>
      <c r="K22" s="31">
        <v>1007.85</v>
      </c>
      <c r="L22" s="31">
        <v>996.05</v>
      </c>
      <c r="M22" s="31">
        <v>4.72079</v>
      </c>
      <c r="N22" s="1"/>
      <c r="O22" s="1"/>
    </row>
    <row r="23" spans="1:15" ht="12.75" customHeight="1">
      <c r="A23" s="33">
        <v>13</v>
      </c>
      <c r="B23" s="53" t="s">
        <v>49</v>
      </c>
      <c r="C23" s="31">
        <v>3183.8</v>
      </c>
      <c r="D23" s="36">
        <v>3178.1666666666665</v>
      </c>
      <c r="E23" s="36">
        <v>3163.183333333333</v>
      </c>
      <c r="F23" s="36">
        <v>3142.5666666666666</v>
      </c>
      <c r="G23" s="36">
        <v>3127.583333333333</v>
      </c>
      <c r="H23" s="36">
        <v>3198.783333333333</v>
      </c>
      <c r="I23" s="36">
        <v>3213.7666666666664</v>
      </c>
      <c r="J23" s="36">
        <v>3234.3833333333328</v>
      </c>
      <c r="K23" s="31">
        <v>3193.15</v>
      </c>
      <c r="L23" s="31">
        <v>3157.55</v>
      </c>
      <c r="M23" s="31">
        <v>8.3217</v>
      </c>
      <c r="N23" s="1"/>
      <c r="O23" s="1"/>
    </row>
    <row r="24" spans="1:15" ht="12.75" customHeight="1">
      <c r="A24" s="33">
        <v>14</v>
      </c>
      <c r="B24" s="53" t="s">
        <v>261</v>
      </c>
      <c r="C24" s="31">
        <v>1776.85</v>
      </c>
      <c r="D24" s="36">
        <v>1781.9833333333333</v>
      </c>
      <c r="E24" s="36">
        <v>1766.9666666666667</v>
      </c>
      <c r="F24" s="36">
        <v>1757.0833333333333</v>
      </c>
      <c r="G24" s="36">
        <v>1742.0666666666666</v>
      </c>
      <c r="H24" s="36">
        <v>1791.8666666666668</v>
      </c>
      <c r="I24" s="36">
        <v>1806.8833333333337</v>
      </c>
      <c r="J24" s="36">
        <v>1816.7666666666669</v>
      </c>
      <c r="K24" s="31">
        <v>1797</v>
      </c>
      <c r="L24" s="31">
        <v>1772.1</v>
      </c>
      <c r="M24" s="31">
        <v>2.76666</v>
      </c>
      <c r="N24" s="1"/>
      <c r="O24" s="1"/>
    </row>
    <row r="25" spans="1:15" ht="12.75" customHeight="1">
      <c r="A25" s="33">
        <v>15</v>
      </c>
      <c r="B25" s="53" t="s">
        <v>50</v>
      </c>
      <c r="C25" s="31">
        <v>1474.5</v>
      </c>
      <c r="D25" s="36">
        <v>1479.1666666666667</v>
      </c>
      <c r="E25" s="36">
        <v>1466.9333333333334</v>
      </c>
      <c r="F25" s="36">
        <v>1459.3666666666666</v>
      </c>
      <c r="G25" s="36">
        <v>1447.1333333333332</v>
      </c>
      <c r="H25" s="36">
        <v>1486.7333333333336</v>
      </c>
      <c r="I25" s="36">
        <v>1498.9666666666667</v>
      </c>
      <c r="J25" s="36">
        <v>1506.5333333333338</v>
      </c>
      <c r="K25" s="31">
        <v>1491.4</v>
      </c>
      <c r="L25" s="31">
        <v>1471.6</v>
      </c>
      <c r="M25" s="31">
        <v>33.7273</v>
      </c>
      <c r="N25" s="1"/>
      <c r="O25" s="1"/>
    </row>
    <row r="26" spans="1:15" ht="12.75" customHeight="1">
      <c r="A26" s="33">
        <v>16</v>
      </c>
      <c r="B26" s="53" t="s">
        <v>789</v>
      </c>
      <c r="C26" s="31">
        <v>717.45</v>
      </c>
      <c r="D26" s="36">
        <v>717.6666666666666</v>
      </c>
      <c r="E26" s="36">
        <v>712.4333333333333</v>
      </c>
      <c r="F26" s="36">
        <v>707.4166666666666</v>
      </c>
      <c r="G26" s="36">
        <v>702.1833333333333</v>
      </c>
      <c r="H26" s="36">
        <v>722.6833333333333</v>
      </c>
      <c r="I26" s="36">
        <v>727.9166666666666</v>
      </c>
      <c r="J26" s="36">
        <v>732.9333333333333</v>
      </c>
      <c r="K26" s="31">
        <v>722.9</v>
      </c>
      <c r="L26" s="31">
        <v>712.65</v>
      </c>
      <c r="M26" s="31">
        <v>34.33119</v>
      </c>
      <c r="N26" s="1"/>
      <c r="O26" s="1"/>
    </row>
    <row r="27" spans="1:15" ht="12.75" customHeight="1">
      <c r="A27" s="33">
        <v>17</v>
      </c>
      <c r="B27" s="53" t="s">
        <v>262</v>
      </c>
      <c r="C27" s="31">
        <v>888.05</v>
      </c>
      <c r="D27" s="36">
        <v>891.0166666666668</v>
      </c>
      <c r="E27" s="36">
        <v>880.0333333333335</v>
      </c>
      <c r="F27" s="36">
        <v>872.0166666666668</v>
      </c>
      <c r="G27" s="36">
        <v>861.0333333333335</v>
      </c>
      <c r="H27" s="36">
        <v>899.0333333333335</v>
      </c>
      <c r="I27" s="36">
        <v>910.0166666666669</v>
      </c>
      <c r="J27" s="36">
        <v>918.0333333333335</v>
      </c>
      <c r="K27" s="31">
        <v>902</v>
      </c>
      <c r="L27" s="31">
        <v>883</v>
      </c>
      <c r="M27" s="31">
        <v>10.62754</v>
      </c>
      <c r="N27" s="1"/>
      <c r="O27" s="1"/>
    </row>
    <row r="28" spans="1:15" ht="12.75" customHeight="1">
      <c r="A28" s="33">
        <v>18</v>
      </c>
      <c r="B28" s="53" t="s">
        <v>263</v>
      </c>
      <c r="C28" s="31">
        <v>332.6</v>
      </c>
      <c r="D28" s="36">
        <v>332.9</v>
      </c>
      <c r="E28" s="36">
        <v>330.84999999999997</v>
      </c>
      <c r="F28" s="36">
        <v>329.09999999999997</v>
      </c>
      <c r="G28" s="36">
        <v>327.04999999999995</v>
      </c>
      <c r="H28" s="36">
        <v>334.65</v>
      </c>
      <c r="I28" s="36">
        <v>336.69999999999993</v>
      </c>
      <c r="J28" s="36">
        <v>338.45</v>
      </c>
      <c r="K28" s="31">
        <v>334.95</v>
      </c>
      <c r="L28" s="31">
        <v>331.15</v>
      </c>
      <c r="M28" s="31">
        <v>9.11492</v>
      </c>
      <c r="N28" s="1"/>
      <c r="O28" s="1"/>
    </row>
    <row r="29" spans="1:15" ht="12.75" customHeight="1">
      <c r="A29" s="33">
        <v>19</v>
      </c>
      <c r="B29" s="53" t="s">
        <v>44</v>
      </c>
      <c r="C29" s="31">
        <v>240.2</v>
      </c>
      <c r="D29" s="36">
        <v>239.51666666666665</v>
      </c>
      <c r="E29" s="36">
        <v>238.0433333333333</v>
      </c>
      <c r="F29" s="36">
        <v>235.88666666666666</v>
      </c>
      <c r="G29" s="36">
        <v>234.4133333333333</v>
      </c>
      <c r="H29" s="36">
        <v>241.6733333333333</v>
      </c>
      <c r="I29" s="36">
        <v>243.14666666666665</v>
      </c>
      <c r="J29" s="36">
        <v>245.30333333333328</v>
      </c>
      <c r="K29" s="31">
        <v>240.99</v>
      </c>
      <c r="L29" s="31">
        <v>237.36</v>
      </c>
      <c r="M29" s="31">
        <v>28.89894</v>
      </c>
      <c r="N29" s="1"/>
      <c r="O29" s="1"/>
    </row>
    <row r="30" spans="1:15" ht="12.75" customHeight="1">
      <c r="A30" s="33">
        <v>20</v>
      </c>
      <c r="B30" s="53" t="s">
        <v>46</v>
      </c>
      <c r="C30" s="31">
        <v>322.5</v>
      </c>
      <c r="D30" s="36">
        <v>320.90000000000003</v>
      </c>
      <c r="E30" s="36">
        <v>315.1000000000001</v>
      </c>
      <c r="F30" s="36">
        <v>307.70000000000005</v>
      </c>
      <c r="G30" s="36">
        <v>301.9000000000001</v>
      </c>
      <c r="H30" s="36">
        <v>328.30000000000007</v>
      </c>
      <c r="I30" s="36">
        <v>334.1</v>
      </c>
      <c r="J30" s="36">
        <v>341.50000000000006</v>
      </c>
      <c r="K30" s="31">
        <v>326.7</v>
      </c>
      <c r="L30" s="31">
        <v>313.5</v>
      </c>
      <c r="M30" s="31">
        <v>43.95944</v>
      </c>
      <c r="N30" s="1"/>
      <c r="O30" s="1"/>
    </row>
    <row r="31" spans="1:15" ht="12.75" customHeight="1">
      <c r="A31" s="33">
        <v>21</v>
      </c>
      <c r="B31" s="53" t="s">
        <v>941</v>
      </c>
      <c r="C31" s="31">
        <v>855.1</v>
      </c>
      <c r="D31" s="36">
        <v>862.5499999999998</v>
      </c>
      <c r="E31" s="36">
        <v>840.5999999999997</v>
      </c>
      <c r="F31" s="36">
        <v>826.0999999999998</v>
      </c>
      <c r="G31" s="36">
        <v>804.1499999999996</v>
      </c>
      <c r="H31" s="36">
        <v>877.0499999999997</v>
      </c>
      <c r="I31" s="36">
        <v>898.9999999999998</v>
      </c>
      <c r="J31" s="36">
        <v>913.4999999999998</v>
      </c>
      <c r="K31" s="31">
        <v>884.5</v>
      </c>
      <c r="L31" s="31">
        <v>848.05</v>
      </c>
      <c r="M31" s="31">
        <v>4.0211</v>
      </c>
      <c r="N31" s="1"/>
      <c r="O31" s="1"/>
    </row>
    <row r="32" spans="1:15" ht="12.75" customHeight="1">
      <c r="A32" s="33">
        <v>22</v>
      </c>
      <c r="B32" s="53" t="s">
        <v>312</v>
      </c>
      <c r="C32" s="31">
        <v>927</v>
      </c>
      <c r="D32" s="36">
        <v>927.1333333333333</v>
      </c>
      <c r="E32" s="36">
        <v>915.8666666666667</v>
      </c>
      <c r="F32" s="36">
        <v>904.7333333333333</v>
      </c>
      <c r="G32" s="36">
        <v>893.4666666666667</v>
      </c>
      <c r="H32" s="36">
        <v>938.2666666666667</v>
      </c>
      <c r="I32" s="36">
        <v>949.5333333333333</v>
      </c>
      <c r="J32" s="36">
        <v>960.6666666666666</v>
      </c>
      <c r="K32" s="31">
        <v>938.4</v>
      </c>
      <c r="L32" s="31">
        <v>916</v>
      </c>
      <c r="M32" s="31">
        <v>1.27793</v>
      </c>
      <c r="N32" s="1"/>
      <c r="O32" s="1"/>
    </row>
    <row r="33" spans="1:15" ht="12.75" customHeight="1">
      <c r="A33" s="33">
        <v>23</v>
      </c>
      <c r="B33" s="53" t="s">
        <v>313</v>
      </c>
      <c r="C33" s="31">
        <v>1364.15</v>
      </c>
      <c r="D33" s="36">
        <v>1367.7666666666667</v>
      </c>
      <c r="E33" s="36">
        <v>1347.5333333333333</v>
      </c>
      <c r="F33" s="36">
        <v>1330.9166666666667</v>
      </c>
      <c r="G33" s="36">
        <v>1310.6833333333334</v>
      </c>
      <c r="H33" s="36">
        <v>1384.3833333333332</v>
      </c>
      <c r="I33" s="36">
        <v>1404.6166666666663</v>
      </c>
      <c r="J33" s="36">
        <v>1421.2333333333331</v>
      </c>
      <c r="K33" s="31">
        <v>1388</v>
      </c>
      <c r="L33" s="31">
        <v>1351.15</v>
      </c>
      <c r="M33" s="31">
        <v>6.07063</v>
      </c>
      <c r="N33" s="1"/>
      <c r="O33" s="1"/>
    </row>
    <row r="34" spans="1:15" ht="12.75" customHeight="1">
      <c r="A34" s="33">
        <v>24</v>
      </c>
      <c r="B34" s="53" t="s">
        <v>314</v>
      </c>
      <c r="C34" s="31">
        <v>2256.3</v>
      </c>
      <c r="D34" s="36">
        <v>2269.3166666666666</v>
      </c>
      <c r="E34" s="36">
        <v>2231.7833333333333</v>
      </c>
      <c r="F34" s="36">
        <v>2207.266666666667</v>
      </c>
      <c r="G34" s="36">
        <v>2169.7333333333336</v>
      </c>
      <c r="H34" s="36">
        <v>2293.833333333333</v>
      </c>
      <c r="I34" s="36">
        <v>2331.366666666666</v>
      </c>
      <c r="J34" s="36">
        <v>2355.8833333333328</v>
      </c>
      <c r="K34" s="31">
        <v>2306.85</v>
      </c>
      <c r="L34" s="31">
        <v>2244.8</v>
      </c>
      <c r="M34" s="31">
        <v>1.25115</v>
      </c>
      <c r="N34" s="1"/>
      <c r="O34" s="1"/>
    </row>
    <row r="35" spans="1:15" ht="12.75" customHeight="1">
      <c r="A35" s="33">
        <v>25</v>
      </c>
      <c r="B35" s="53" t="s">
        <v>315</v>
      </c>
      <c r="C35" s="31">
        <v>923.5</v>
      </c>
      <c r="D35" s="36">
        <v>910</v>
      </c>
      <c r="E35" s="36">
        <v>893.95</v>
      </c>
      <c r="F35" s="36">
        <v>864.4000000000001</v>
      </c>
      <c r="G35" s="36">
        <v>848.3500000000001</v>
      </c>
      <c r="H35" s="36">
        <v>939.55</v>
      </c>
      <c r="I35" s="36">
        <v>955.5999999999999</v>
      </c>
      <c r="J35" s="36">
        <v>985.1499999999999</v>
      </c>
      <c r="K35" s="31">
        <v>926.05</v>
      </c>
      <c r="L35" s="31">
        <v>880.45</v>
      </c>
      <c r="M35" s="31">
        <v>2.90449</v>
      </c>
      <c r="N35" s="1"/>
      <c r="O35" s="1"/>
    </row>
    <row r="36" spans="1:15" ht="12.75" customHeight="1">
      <c r="A36" s="33">
        <v>26</v>
      </c>
      <c r="B36" s="53" t="s">
        <v>51</v>
      </c>
      <c r="C36" s="31">
        <v>4958.6</v>
      </c>
      <c r="D36" s="36">
        <v>4970.133333333334</v>
      </c>
      <c r="E36" s="36">
        <v>4929.466666666668</v>
      </c>
      <c r="F36" s="36">
        <v>4900.333333333334</v>
      </c>
      <c r="G36" s="36">
        <v>4859.666666666668</v>
      </c>
      <c r="H36" s="36">
        <v>4999.266666666668</v>
      </c>
      <c r="I36" s="36">
        <v>5039.933333333334</v>
      </c>
      <c r="J36" s="36">
        <v>5069.066666666668</v>
      </c>
      <c r="K36" s="31">
        <v>5010.8</v>
      </c>
      <c r="L36" s="31">
        <v>4941</v>
      </c>
      <c r="M36" s="31">
        <v>1.72179</v>
      </c>
      <c r="N36" s="1"/>
      <c r="O36" s="1"/>
    </row>
    <row r="37" spans="1:15" ht="12.75" customHeight="1">
      <c r="A37" s="33">
        <v>27</v>
      </c>
      <c r="B37" s="53" t="s">
        <v>316</v>
      </c>
      <c r="C37" s="31">
        <v>2162</v>
      </c>
      <c r="D37" s="36">
        <v>2156.5333333333333</v>
      </c>
      <c r="E37" s="36">
        <v>2133.0666666666666</v>
      </c>
      <c r="F37" s="36">
        <v>2104.133333333333</v>
      </c>
      <c r="G37" s="36">
        <v>2080.6666666666665</v>
      </c>
      <c r="H37" s="36">
        <v>2185.4666666666667</v>
      </c>
      <c r="I37" s="36">
        <v>2208.933333333333</v>
      </c>
      <c r="J37" s="36">
        <v>2237.866666666667</v>
      </c>
      <c r="K37" s="31">
        <v>2180</v>
      </c>
      <c r="L37" s="31">
        <v>2127.6</v>
      </c>
      <c r="M37" s="31">
        <v>0.94882</v>
      </c>
      <c r="N37" s="1"/>
      <c r="O37" s="1"/>
    </row>
    <row r="38" spans="1:15" ht="12.75" customHeight="1">
      <c r="A38" s="33">
        <v>28</v>
      </c>
      <c r="B38" s="53" t="s">
        <v>737</v>
      </c>
      <c r="C38" s="31">
        <v>62.09</v>
      </c>
      <c r="D38" s="36">
        <v>61.879999999999995</v>
      </c>
      <c r="E38" s="36">
        <v>60.75999999999999</v>
      </c>
      <c r="F38" s="36">
        <v>59.42999999999999</v>
      </c>
      <c r="G38" s="36">
        <v>58.30999999999999</v>
      </c>
      <c r="H38" s="36">
        <v>63.209999999999994</v>
      </c>
      <c r="I38" s="36">
        <v>64.33</v>
      </c>
      <c r="J38" s="36">
        <v>65.66</v>
      </c>
      <c r="K38" s="31">
        <v>63</v>
      </c>
      <c r="L38" s="31">
        <v>60.55</v>
      </c>
      <c r="M38" s="31">
        <v>61.43411</v>
      </c>
      <c r="N38" s="1"/>
      <c r="O38" s="1"/>
    </row>
    <row r="39" spans="1:15" ht="12.75" customHeight="1">
      <c r="A39" s="33">
        <v>29</v>
      </c>
      <c r="B39" s="53" t="s">
        <v>827</v>
      </c>
      <c r="C39" s="31">
        <v>29.35</v>
      </c>
      <c r="D39" s="36">
        <v>28.950000000000003</v>
      </c>
      <c r="E39" s="36">
        <v>28.240000000000006</v>
      </c>
      <c r="F39" s="36">
        <v>27.130000000000003</v>
      </c>
      <c r="G39" s="36">
        <v>26.420000000000005</v>
      </c>
      <c r="H39" s="36">
        <v>30.060000000000006</v>
      </c>
      <c r="I39" s="36">
        <v>30.77</v>
      </c>
      <c r="J39" s="36">
        <v>31.880000000000006</v>
      </c>
      <c r="K39" s="31">
        <v>29.66</v>
      </c>
      <c r="L39" s="31">
        <v>27.84</v>
      </c>
      <c r="M39" s="31">
        <v>373.66648</v>
      </c>
      <c r="N39" s="1"/>
      <c r="O39" s="1"/>
    </row>
    <row r="40" spans="1:15" ht="12.75" customHeight="1">
      <c r="A40" s="33">
        <v>30</v>
      </c>
      <c r="B40" s="53" t="s">
        <v>813</v>
      </c>
      <c r="C40" s="31">
        <v>1714.95</v>
      </c>
      <c r="D40" s="36">
        <v>1688.8333333333333</v>
      </c>
      <c r="E40" s="36">
        <v>1647.8666666666666</v>
      </c>
      <c r="F40" s="36">
        <v>1580.7833333333333</v>
      </c>
      <c r="G40" s="36">
        <v>1539.8166666666666</v>
      </c>
      <c r="H40" s="36">
        <v>1755.9166666666665</v>
      </c>
      <c r="I40" s="36">
        <v>1796.8833333333332</v>
      </c>
      <c r="J40" s="36">
        <v>1863.9666666666665</v>
      </c>
      <c r="K40" s="31">
        <v>1729.8</v>
      </c>
      <c r="L40" s="31">
        <v>1621.75</v>
      </c>
      <c r="M40" s="31">
        <v>31.20622</v>
      </c>
      <c r="N40" s="1"/>
      <c r="O40" s="1"/>
    </row>
    <row r="41" spans="1:15" ht="12.75" customHeight="1">
      <c r="A41" s="33">
        <v>31</v>
      </c>
      <c r="B41" s="53" t="s">
        <v>317</v>
      </c>
      <c r="C41" s="31">
        <v>4488.4</v>
      </c>
      <c r="D41" s="36">
        <v>4491.216666666666</v>
      </c>
      <c r="E41" s="36">
        <v>4427.1833333333325</v>
      </c>
      <c r="F41" s="36">
        <v>4365.966666666666</v>
      </c>
      <c r="G41" s="36">
        <v>4301.9333333333325</v>
      </c>
      <c r="H41" s="36">
        <v>4552.4333333333325</v>
      </c>
      <c r="I41" s="36">
        <v>4616.466666666667</v>
      </c>
      <c r="J41" s="36">
        <v>4677.6833333333325</v>
      </c>
      <c r="K41" s="31">
        <v>4555.25</v>
      </c>
      <c r="L41" s="31">
        <v>4430</v>
      </c>
      <c r="M41" s="31">
        <v>1.63338</v>
      </c>
      <c r="N41" s="1"/>
      <c r="O41" s="1"/>
    </row>
    <row r="42" spans="1:15" ht="12.75" customHeight="1">
      <c r="A42" s="33">
        <v>32</v>
      </c>
      <c r="B42" s="53" t="s">
        <v>52</v>
      </c>
      <c r="C42" s="31">
        <v>695</v>
      </c>
      <c r="D42" s="36">
        <v>686.9499999999999</v>
      </c>
      <c r="E42" s="36">
        <v>672.0999999999999</v>
      </c>
      <c r="F42" s="36">
        <v>649.1999999999999</v>
      </c>
      <c r="G42" s="36">
        <v>634.3499999999999</v>
      </c>
      <c r="H42" s="36">
        <v>709.8499999999999</v>
      </c>
      <c r="I42" s="36">
        <v>724.7</v>
      </c>
      <c r="J42" s="36">
        <v>747.5999999999999</v>
      </c>
      <c r="K42" s="31">
        <v>701.8</v>
      </c>
      <c r="L42" s="31">
        <v>664.05</v>
      </c>
      <c r="M42" s="31">
        <v>68.20204</v>
      </c>
      <c r="N42" s="1"/>
      <c r="O42" s="1"/>
    </row>
    <row r="43" spans="1:15" ht="12.75" customHeight="1">
      <c r="A43" s="33">
        <v>33</v>
      </c>
      <c r="B43" s="53" t="s">
        <v>859</v>
      </c>
      <c r="C43" s="31">
        <v>3920.7</v>
      </c>
      <c r="D43" s="36">
        <v>3914.316666666667</v>
      </c>
      <c r="E43" s="36">
        <v>3869.583333333334</v>
      </c>
      <c r="F43" s="36">
        <v>3818.4666666666667</v>
      </c>
      <c r="G43" s="36">
        <v>3773.7333333333336</v>
      </c>
      <c r="H43" s="36">
        <v>3965.4333333333343</v>
      </c>
      <c r="I43" s="36">
        <v>4010.166666666667</v>
      </c>
      <c r="J43" s="36">
        <v>4061.2833333333347</v>
      </c>
      <c r="K43" s="31">
        <v>3959.05</v>
      </c>
      <c r="L43" s="31">
        <v>3863.2</v>
      </c>
      <c r="M43" s="31">
        <v>0.23883</v>
      </c>
      <c r="N43" s="1"/>
      <c r="O43" s="1"/>
    </row>
    <row r="44" spans="1:15" ht="12.75" customHeight="1">
      <c r="A44" s="33">
        <v>34</v>
      </c>
      <c r="B44" s="53" t="s">
        <v>318</v>
      </c>
      <c r="C44" s="31">
        <v>2578.6</v>
      </c>
      <c r="D44" s="36">
        <v>2569.866666666667</v>
      </c>
      <c r="E44" s="36">
        <v>2540.7333333333336</v>
      </c>
      <c r="F44" s="36">
        <v>2502.866666666667</v>
      </c>
      <c r="G44" s="36">
        <v>2473.7333333333336</v>
      </c>
      <c r="H44" s="36">
        <v>2607.7333333333336</v>
      </c>
      <c r="I44" s="36">
        <v>2636.866666666667</v>
      </c>
      <c r="J44" s="36">
        <v>2674.7333333333336</v>
      </c>
      <c r="K44" s="31">
        <v>2599</v>
      </c>
      <c r="L44" s="31">
        <v>2532</v>
      </c>
      <c r="M44" s="31">
        <v>5.52069</v>
      </c>
      <c r="N44" s="1"/>
      <c r="O44" s="1"/>
    </row>
    <row r="45" spans="1:15" ht="12.75" customHeight="1">
      <c r="A45" s="33">
        <v>35</v>
      </c>
      <c r="B45" s="53" t="s">
        <v>319</v>
      </c>
      <c r="C45" s="31">
        <v>769</v>
      </c>
      <c r="D45" s="36">
        <v>767.4333333333334</v>
      </c>
      <c r="E45" s="36">
        <v>763.5666666666668</v>
      </c>
      <c r="F45" s="36">
        <v>758.1333333333334</v>
      </c>
      <c r="G45" s="36">
        <v>754.2666666666669</v>
      </c>
      <c r="H45" s="36">
        <v>772.8666666666668</v>
      </c>
      <c r="I45" s="36">
        <v>776.7333333333333</v>
      </c>
      <c r="J45" s="36">
        <v>782.1666666666667</v>
      </c>
      <c r="K45" s="31">
        <v>771.3</v>
      </c>
      <c r="L45" s="31">
        <v>762</v>
      </c>
      <c r="M45" s="31">
        <v>0.55631</v>
      </c>
      <c r="N45" s="1"/>
      <c r="O45" s="1"/>
    </row>
    <row r="46" spans="1:15" ht="12.75" customHeight="1">
      <c r="A46" s="33">
        <v>36</v>
      </c>
      <c r="B46" s="53" t="s">
        <v>791</v>
      </c>
      <c r="C46" s="31">
        <v>8480.7</v>
      </c>
      <c r="D46" s="36">
        <v>8505.566666666668</v>
      </c>
      <c r="E46" s="36">
        <v>8412.133333333335</v>
      </c>
      <c r="F46" s="36">
        <v>8343.566666666668</v>
      </c>
      <c r="G46" s="36">
        <v>8250.133333333335</v>
      </c>
      <c r="H46" s="36">
        <v>8574.133333333335</v>
      </c>
      <c r="I46" s="36">
        <v>8667.566666666666</v>
      </c>
      <c r="J46" s="36">
        <v>8736.133333333335</v>
      </c>
      <c r="K46" s="31">
        <v>8599</v>
      </c>
      <c r="L46" s="31">
        <v>8437</v>
      </c>
      <c r="M46" s="31">
        <v>0.52307</v>
      </c>
      <c r="N46" s="1"/>
      <c r="O46" s="1"/>
    </row>
    <row r="47" spans="1:15" ht="12.75" customHeight="1">
      <c r="A47" s="33">
        <v>37</v>
      </c>
      <c r="B47" s="53" t="s">
        <v>53</v>
      </c>
      <c r="C47" s="31">
        <v>6140.5</v>
      </c>
      <c r="D47" s="36">
        <v>6142.983333333334</v>
      </c>
      <c r="E47" s="36">
        <v>6105.966666666667</v>
      </c>
      <c r="F47" s="36">
        <v>6071.433333333333</v>
      </c>
      <c r="G47" s="36">
        <v>6034.416666666667</v>
      </c>
      <c r="H47" s="36">
        <v>6177.516666666667</v>
      </c>
      <c r="I47" s="36">
        <v>6214.533333333334</v>
      </c>
      <c r="J47" s="36">
        <v>6249.0666666666675</v>
      </c>
      <c r="K47" s="31">
        <v>6180</v>
      </c>
      <c r="L47" s="31">
        <v>6108.45</v>
      </c>
      <c r="M47" s="31">
        <v>3.74933</v>
      </c>
      <c r="N47" s="1"/>
      <c r="O47" s="1"/>
    </row>
    <row r="48" spans="1:15" ht="12.75" customHeight="1">
      <c r="A48" s="33">
        <v>38</v>
      </c>
      <c r="B48" s="53" t="s">
        <v>55</v>
      </c>
      <c r="C48" s="31">
        <v>545.9</v>
      </c>
      <c r="D48" s="36">
        <v>543.3166666666667</v>
      </c>
      <c r="E48" s="36">
        <v>537.1333333333334</v>
      </c>
      <c r="F48" s="36">
        <v>528.3666666666667</v>
      </c>
      <c r="G48" s="36">
        <v>522.1833333333334</v>
      </c>
      <c r="H48" s="36">
        <v>552.0833333333335</v>
      </c>
      <c r="I48" s="36">
        <v>558.2666666666667</v>
      </c>
      <c r="J48" s="36">
        <v>567.0333333333335</v>
      </c>
      <c r="K48" s="31">
        <v>549.5</v>
      </c>
      <c r="L48" s="31">
        <v>534.55</v>
      </c>
      <c r="M48" s="31">
        <v>34.27707</v>
      </c>
      <c r="N48" s="1"/>
      <c r="O48" s="1"/>
    </row>
    <row r="49" spans="1:15" ht="12.75" customHeight="1">
      <c r="A49" s="33">
        <v>39</v>
      </c>
      <c r="B49" s="53" t="s">
        <v>320</v>
      </c>
      <c r="C49" s="31">
        <v>344.25</v>
      </c>
      <c r="D49" s="36">
        <v>343.01666666666665</v>
      </c>
      <c r="E49" s="36">
        <v>336.2333333333333</v>
      </c>
      <c r="F49" s="36">
        <v>328.21666666666664</v>
      </c>
      <c r="G49" s="36">
        <v>321.4333333333333</v>
      </c>
      <c r="H49" s="36">
        <v>351.0333333333333</v>
      </c>
      <c r="I49" s="36">
        <v>357.8166666666666</v>
      </c>
      <c r="J49" s="36">
        <v>365.8333333333333</v>
      </c>
      <c r="K49" s="31">
        <v>349.8</v>
      </c>
      <c r="L49" s="31">
        <v>335</v>
      </c>
      <c r="M49" s="31">
        <v>8.87079</v>
      </c>
      <c r="N49" s="1"/>
      <c r="O49" s="1"/>
    </row>
    <row r="50" spans="1:15" ht="12.75" customHeight="1">
      <c r="A50" s="33">
        <v>40</v>
      </c>
      <c r="B50" s="53" t="s">
        <v>790</v>
      </c>
      <c r="C50" s="31">
        <v>680.9</v>
      </c>
      <c r="D50" s="36">
        <v>680.4</v>
      </c>
      <c r="E50" s="36">
        <v>673.8</v>
      </c>
      <c r="F50" s="36">
        <v>666.6999999999999</v>
      </c>
      <c r="G50" s="36">
        <v>660.0999999999999</v>
      </c>
      <c r="H50" s="36">
        <v>687.5</v>
      </c>
      <c r="I50" s="36">
        <v>694.1000000000001</v>
      </c>
      <c r="J50" s="36">
        <v>701.2</v>
      </c>
      <c r="K50" s="31">
        <v>687</v>
      </c>
      <c r="L50" s="31">
        <v>673.3</v>
      </c>
      <c r="M50" s="31">
        <v>19.513</v>
      </c>
      <c r="N50" s="1"/>
      <c r="O50" s="1"/>
    </row>
    <row r="51" spans="1:15" ht="12.75" customHeight="1">
      <c r="A51" s="33">
        <v>41</v>
      </c>
      <c r="B51" s="53" t="s">
        <v>321</v>
      </c>
      <c r="C51" s="31">
        <v>687.5</v>
      </c>
      <c r="D51" s="36">
        <v>687.0166666666668</v>
      </c>
      <c r="E51" s="36">
        <v>674.9833333333336</v>
      </c>
      <c r="F51" s="36">
        <v>662.4666666666668</v>
      </c>
      <c r="G51" s="36">
        <v>650.4333333333336</v>
      </c>
      <c r="H51" s="36">
        <v>699.5333333333335</v>
      </c>
      <c r="I51" s="36">
        <v>711.5666666666666</v>
      </c>
      <c r="J51" s="36">
        <v>724.0833333333335</v>
      </c>
      <c r="K51" s="31">
        <v>699.05</v>
      </c>
      <c r="L51" s="31">
        <v>674.5</v>
      </c>
      <c r="M51" s="31">
        <v>2.30029</v>
      </c>
      <c r="N51" s="1"/>
      <c r="O51" s="1"/>
    </row>
    <row r="52" spans="1:15" ht="12.75" customHeight="1">
      <c r="A52" s="33">
        <v>42</v>
      </c>
      <c r="B52" s="53" t="s">
        <v>56</v>
      </c>
      <c r="C52" s="31">
        <v>238.78</v>
      </c>
      <c r="D52" s="36">
        <v>239.14666666666668</v>
      </c>
      <c r="E52" s="36">
        <v>235.00333333333336</v>
      </c>
      <c r="F52" s="36">
        <v>231.2266666666667</v>
      </c>
      <c r="G52" s="36">
        <v>227.08333333333337</v>
      </c>
      <c r="H52" s="36">
        <v>242.92333333333335</v>
      </c>
      <c r="I52" s="36">
        <v>247.06666666666666</v>
      </c>
      <c r="J52" s="36">
        <v>250.84333333333333</v>
      </c>
      <c r="K52" s="31">
        <v>243.29</v>
      </c>
      <c r="L52" s="31">
        <v>235.37</v>
      </c>
      <c r="M52" s="31">
        <v>107.72576</v>
      </c>
      <c r="N52" s="1"/>
      <c r="O52" s="1"/>
    </row>
    <row r="53" spans="1:15" ht="12.75" customHeight="1">
      <c r="A53" s="33">
        <v>43</v>
      </c>
      <c r="B53" s="53" t="s">
        <v>58</v>
      </c>
      <c r="C53" s="31">
        <v>2927.8</v>
      </c>
      <c r="D53" s="36">
        <v>2918.2666666666664</v>
      </c>
      <c r="E53" s="36">
        <v>2897.533333333333</v>
      </c>
      <c r="F53" s="36">
        <v>2867.2666666666664</v>
      </c>
      <c r="G53" s="36">
        <v>2846.533333333333</v>
      </c>
      <c r="H53" s="36">
        <v>2948.533333333333</v>
      </c>
      <c r="I53" s="36">
        <v>2969.2666666666664</v>
      </c>
      <c r="J53" s="36">
        <v>2999.533333333333</v>
      </c>
      <c r="K53" s="31">
        <v>2939</v>
      </c>
      <c r="L53" s="31">
        <v>2888</v>
      </c>
      <c r="M53" s="31">
        <v>11.0411</v>
      </c>
      <c r="N53" s="1"/>
      <c r="O53" s="1"/>
    </row>
    <row r="54" spans="1:15" ht="12.75" customHeight="1">
      <c r="A54" s="33">
        <v>44</v>
      </c>
      <c r="B54" s="53" t="s">
        <v>322</v>
      </c>
      <c r="C54" s="31">
        <v>350.6</v>
      </c>
      <c r="D54" s="36">
        <v>349.5333333333333</v>
      </c>
      <c r="E54" s="36">
        <v>345.1166666666666</v>
      </c>
      <c r="F54" s="36">
        <v>339.6333333333333</v>
      </c>
      <c r="G54" s="36">
        <v>335.21666666666664</v>
      </c>
      <c r="H54" s="36">
        <v>355.0166666666666</v>
      </c>
      <c r="I54" s="36">
        <v>359.43333333333334</v>
      </c>
      <c r="J54" s="36">
        <v>364.9166666666666</v>
      </c>
      <c r="K54" s="31">
        <v>353.95</v>
      </c>
      <c r="L54" s="31">
        <v>344.05</v>
      </c>
      <c r="M54" s="31">
        <v>15.36079</v>
      </c>
      <c r="N54" s="1"/>
      <c r="O54" s="1"/>
    </row>
    <row r="55" spans="1:15" ht="12.75" customHeight="1">
      <c r="A55" s="33">
        <v>45</v>
      </c>
      <c r="B55" s="53" t="s">
        <v>860</v>
      </c>
      <c r="C55" s="31">
        <v>6393.4</v>
      </c>
      <c r="D55" s="36">
        <v>6341.8</v>
      </c>
      <c r="E55" s="36">
        <v>6201.6</v>
      </c>
      <c r="F55" s="36">
        <v>6009.8</v>
      </c>
      <c r="G55" s="36">
        <v>5869.6</v>
      </c>
      <c r="H55" s="36">
        <v>6533.6</v>
      </c>
      <c r="I55" s="36">
        <v>6673.799999999999</v>
      </c>
      <c r="J55" s="36">
        <v>6865.6</v>
      </c>
      <c r="K55" s="31">
        <v>6482</v>
      </c>
      <c r="L55" s="31">
        <v>6150</v>
      </c>
      <c r="M55" s="31">
        <v>0.09894</v>
      </c>
      <c r="N55" s="1"/>
      <c r="O55" s="1"/>
    </row>
    <row r="56" spans="1:15" ht="12" customHeight="1">
      <c r="A56" s="33">
        <v>46</v>
      </c>
      <c r="B56" s="53" t="s">
        <v>59</v>
      </c>
      <c r="C56" s="31">
        <v>2378.15</v>
      </c>
      <c r="D56" s="36">
        <v>2376.9666666666667</v>
      </c>
      <c r="E56" s="36">
        <v>2364.2333333333336</v>
      </c>
      <c r="F56" s="36">
        <v>2350.316666666667</v>
      </c>
      <c r="G56" s="36">
        <v>2337.583333333334</v>
      </c>
      <c r="H56" s="36">
        <v>2390.883333333333</v>
      </c>
      <c r="I56" s="36">
        <v>2403.616666666666</v>
      </c>
      <c r="J56" s="36">
        <v>2417.533333333333</v>
      </c>
      <c r="K56" s="31">
        <v>2389.7</v>
      </c>
      <c r="L56" s="31">
        <v>2363.05</v>
      </c>
      <c r="M56" s="31">
        <v>2.21539</v>
      </c>
      <c r="N56" s="1"/>
      <c r="O56" s="1"/>
    </row>
    <row r="57" spans="1:15" ht="12.75" customHeight="1">
      <c r="A57" s="33">
        <v>47</v>
      </c>
      <c r="B57" s="53" t="s">
        <v>60</v>
      </c>
      <c r="C57" s="31">
        <v>6589.05</v>
      </c>
      <c r="D57" s="36">
        <v>6569.666666666667</v>
      </c>
      <c r="E57" s="36">
        <v>6519.383333333334</v>
      </c>
      <c r="F57" s="36">
        <v>6449.716666666667</v>
      </c>
      <c r="G57" s="36">
        <v>6399.433333333334</v>
      </c>
      <c r="H57" s="36">
        <v>6639.333333333334</v>
      </c>
      <c r="I57" s="36">
        <v>6689.616666666667</v>
      </c>
      <c r="J57" s="36">
        <v>6759.283333333334</v>
      </c>
      <c r="K57" s="31">
        <v>6619.95</v>
      </c>
      <c r="L57" s="31">
        <v>6500</v>
      </c>
      <c r="M57" s="31">
        <v>0.60381</v>
      </c>
      <c r="N57" s="1"/>
      <c r="O57" s="1"/>
    </row>
    <row r="58" spans="1:15" ht="12.75" customHeight="1">
      <c r="A58" s="33">
        <v>48</v>
      </c>
      <c r="B58" s="53" t="s">
        <v>63</v>
      </c>
      <c r="C58" s="31">
        <v>1211.8</v>
      </c>
      <c r="D58" s="36">
        <v>1213.95</v>
      </c>
      <c r="E58" s="36">
        <v>1201.9</v>
      </c>
      <c r="F58" s="36">
        <v>1192</v>
      </c>
      <c r="G58" s="36">
        <v>1179.95</v>
      </c>
      <c r="H58" s="36">
        <v>1223.8500000000001</v>
      </c>
      <c r="I58" s="36">
        <v>1235.8999999999999</v>
      </c>
      <c r="J58" s="36">
        <v>1245.8000000000002</v>
      </c>
      <c r="K58" s="31">
        <v>1226</v>
      </c>
      <c r="L58" s="31">
        <v>1204.05</v>
      </c>
      <c r="M58" s="31">
        <v>14.47616</v>
      </c>
      <c r="N58" s="1"/>
      <c r="O58" s="1"/>
    </row>
    <row r="59" spans="1:15" ht="12.75" customHeight="1">
      <c r="A59" s="33">
        <v>49</v>
      </c>
      <c r="B59" s="53" t="s">
        <v>323</v>
      </c>
      <c r="C59" s="31">
        <v>619.5</v>
      </c>
      <c r="D59" s="36">
        <v>613.35</v>
      </c>
      <c r="E59" s="36">
        <v>603.7</v>
      </c>
      <c r="F59" s="36">
        <v>587.9</v>
      </c>
      <c r="G59" s="36">
        <v>578.25</v>
      </c>
      <c r="H59" s="36">
        <v>629.1500000000001</v>
      </c>
      <c r="I59" s="36">
        <v>638.8</v>
      </c>
      <c r="J59" s="36">
        <v>654.6000000000001</v>
      </c>
      <c r="K59" s="31">
        <v>623</v>
      </c>
      <c r="L59" s="31">
        <v>597.55</v>
      </c>
      <c r="M59" s="31">
        <v>9.5483</v>
      </c>
      <c r="N59" s="1"/>
      <c r="O59" s="1"/>
    </row>
    <row r="60" spans="1:15" ht="12.75" customHeight="1">
      <c r="A60" s="33">
        <v>50</v>
      </c>
      <c r="B60" s="53" t="s">
        <v>264</v>
      </c>
      <c r="C60" s="31">
        <v>4735.9</v>
      </c>
      <c r="D60" s="36">
        <v>4700.95</v>
      </c>
      <c r="E60" s="36">
        <v>4647.45</v>
      </c>
      <c r="F60" s="36">
        <v>4559</v>
      </c>
      <c r="G60" s="36">
        <v>4505.5</v>
      </c>
      <c r="H60" s="36">
        <v>4789.4</v>
      </c>
      <c r="I60" s="36">
        <v>4842.9</v>
      </c>
      <c r="J60" s="36">
        <v>4931.349999999999</v>
      </c>
      <c r="K60" s="31">
        <v>4754.45</v>
      </c>
      <c r="L60" s="31">
        <v>4612.5</v>
      </c>
      <c r="M60" s="31">
        <v>6.42169</v>
      </c>
      <c r="N60" s="1"/>
      <c r="O60" s="1"/>
    </row>
    <row r="61" spans="1:15" ht="12.75" customHeight="1">
      <c r="A61" s="33">
        <v>51</v>
      </c>
      <c r="B61" s="53" t="s">
        <v>64</v>
      </c>
      <c r="C61" s="31">
        <v>1261.9</v>
      </c>
      <c r="D61" s="36">
        <v>1263.7833333333335</v>
      </c>
      <c r="E61" s="36">
        <v>1254.566666666667</v>
      </c>
      <c r="F61" s="36">
        <v>1247.2333333333336</v>
      </c>
      <c r="G61" s="36">
        <v>1238.016666666667</v>
      </c>
      <c r="H61" s="36">
        <v>1271.116666666667</v>
      </c>
      <c r="I61" s="36">
        <v>1280.3333333333337</v>
      </c>
      <c r="J61" s="36">
        <v>1287.666666666667</v>
      </c>
      <c r="K61" s="31">
        <v>1273</v>
      </c>
      <c r="L61" s="31">
        <v>1256.45</v>
      </c>
      <c r="M61" s="31">
        <v>57.97015</v>
      </c>
      <c r="N61" s="1"/>
      <c r="O61" s="1"/>
    </row>
    <row r="62" spans="1:15" ht="12.75" customHeight="1">
      <c r="A62" s="33">
        <v>52</v>
      </c>
      <c r="B62" s="53" t="s">
        <v>324</v>
      </c>
      <c r="C62" s="31">
        <v>4532.5</v>
      </c>
      <c r="D62" s="36">
        <v>4508.816666666667</v>
      </c>
      <c r="E62" s="36">
        <v>4453.683333333333</v>
      </c>
      <c r="F62" s="36">
        <v>4374.866666666667</v>
      </c>
      <c r="G62" s="36">
        <v>4319.733333333334</v>
      </c>
      <c r="H62" s="36">
        <v>4587.633333333333</v>
      </c>
      <c r="I62" s="36">
        <v>4642.766666666666</v>
      </c>
      <c r="J62" s="36">
        <v>4721.583333333333</v>
      </c>
      <c r="K62" s="31">
        <v>4563.95</v>
      </c>
      <c r="L62" s="31">
        <v>4430</v>
      </c>
      <c r="M62" s="31">
        <v>2.35611</v>
      </c>
      <c r="N62" s="1"/>
      <c r="O62" s="1"/>
    </row>
    <row r="63" spans="1:15" ht="12.75" customHeight="1">
      <c r="A63" s="33">
        <v>53</v>
      </c>
      <c r="B63" s="53" t="s">
        <v>793</v>
      </c>
      <c r="C63" s="31">
        <v>372.45</v>
      </c>
      <c r="D63" s="36">
        <v>365.48333333333335</v>
      </c>
      <c r="E63" s="36">
        <v>354.9666666666667</v>
      </c>
      <c r="F63" s="36">
        <v>337.48333333333335</v>
      </c>
      <c r="G63" s="36">
        <v>326.9666666666667</v>
      </c>
      <c r="H63" s="36">
        <v>382.9666666666667</v>
      </c>
      <c r="I63" s="36">
        <v>393.48333333333335</v>
      </c>
      <c r="J63" s="36">
        <v>410.9666666666667</v>
      </c>
      <c r="K63" s="31">
        <v>376</v>
      </c>
      <c r="L63" s="31">
        <v>348</v>
      </c>
      <c r="M63" s="31">
        <v>115.52511</v>
      </c>
      <c r="N63" s="1"/>
      <c r="O63" s="1"/>
    </row>
    <row r="64" spans="1:15" ht="12.75" customHeight="1">
      <c r="A64" s="33">
        <v>54</v>
      </c>
      <c r="B64" s="53" t="s">
        <v>325</v>
      </c>
      <c r="C64" s="31">
        <v>2574.1</v>
      </c>
      <c r="D64" s="36">
        <v>2587.9666666666667</v>
      </c>
      <c r="E64" s="36">
        <v>2556.1833333333334</v>
      </c>
      <c r="F64" s="36">
        <v>2538.266666666667</v>
      </c>
      <c r="G64" s="36">
        <v>2506.4833333333336</v>
      </c>
      <c r="H64" s="36">
        <v>2605.883333333333</v>
      </c>
      <c r="I64" s="36">
        <v>2637.666666666667</v>
      </c>
      <c r="J64" s="36">
        <v>2655.583333333333</v>
      </c>
      <c r="K64" s="31">
        <v>2619.75</v>
      </c>
      <c r="L64" s="31">
        <v>2570.05</v>
      </c>
      <c r="M64" s="31">
        <v>5.83442</v>
      </c>
      <c r="N64" s="1"/>
      <c r="O64" s="1"/>
    </row>
    <row r="65" spans="1:15" ht="12.75" customHeight="1">
      <c r="A65" s="33">
        <v>55</v>
      </c>
      <c r="B65" s="53" t="s">
        <v>65</v>
      </c>
      <c r="C65" s="31">
        <v>9532.4</v>
      </c>
      <c r="D65" s="36">
        <v>9577.116666666667</v>
      </c>
      <c r="E65" s="36">
        <v>9460.283333333333</v>
      </c>
      <c r="F65" s="36">
        <v>9388.166666666666</v>
      </c>
      <c r="G65" s="36">
        <v>9271.333333333332</v>
      </c>
      <c r="H65" s="36">
        <v>9649.233333333334</v>
      </c>
      <c r="I65" s="36">
        <v>9766.066666666666</v>
      </c>
      <c r="J65" s="36">
        <v>9838.183333333334</v>
      </c>
      <c r="K65" s="31">
        <v>9693.95</v>
      </c>
      <c r="L65" s="31">
        <v>9505</v>
      </c>
      <c r="M65" s="31">
        <v>2.89355</v>
      </c>
      <c r="N65" s="1"/>
      <c r="O65" s="1"/>
    </row>
    <row r="66" spans="1:15" ht="12.75" customHeight="1">
      <c r="A66" s="33">
        <v>56</v>
      </c>
      <c r="B66" s="53" t="s">
        <v>68</v>
      </c>
      <c r="C66" s="31">
        <v>7276.75</v>
      </c>
      <c r="D66" s="36">
        <v>7218.583333333333</v>
      </c>
      <c r="E66" s="36">
        <v>7133.166666666666</v>
      </c>
      <c r="F66" s="36">
        <v>6989.583333333333</v>
      </c>
      <c r="G66" s="36">
        <v>6904.166666666666</v>
      </c>
      <c r="H66" s="36">
        <v>7362.166666666666</v>
      </c>
      <c r="I66" s="36">
        <v>7447.583333333332</v>
      </c>
      <c r="J66" s="36">
        <v>7591.166666666666</v>
      </c>
      <c r="K66" s="31">
        <v>7304</v>
      </c>
      <c r="L66" s="31">
        <v>7075</v>
      </c>
      <c r="M66" s="31">
        <v>7.72745</v>
      </c>
      <c r="N66" s="1"/>
      <c r="O66" s="1"/>
    </row>
    <row r="67" spans="1:15" ht="12.75" customHeight="1">
      <c r="A67" s="33">
        <v>57</v>
      </c>
      <c r="B67" s="53" t="s">
        <v>67</v>
      </c>
      <c r="C67" s="31">
        <v>1580.2</v>
      </c>
      <c r="D67" s="36">
        <v>1583.05</v>
      </c>
      <c r="E67" s="36">
        <v>1575.1499999999999</v>
      </c>
      <c r="F67" s="36">
        <v>1570.1</v>
      </c>
      <c r="G67" s="36">
        <v>1562.1999999999998</v>
      </c>
      <c r="H67" s="36">
        <v>1588.1</v>
      </c>
      <c r="I67" s="36">
        <v>1596</v>
      </c>
      <c r="J67" s="36">
        <v>1601.05</v>
      </c>
      <c r="K67" s="31">
        <v>1590.95</v>
      </c>
      <c r="L67" s="31">
        <v>1578</v>
      </c>
      <c r="M67" s="31">
        <v>24.44681</v>
      </c>
      <c r="N67" s="1"/>
      <c r="O67" s="1"/>
    </row>
    <row r="68" spans="1:15" ht="12.75" customHeight="1">
      <c r="A68" s="33">
        <v>58</v>
      </c>
      <c r="B68" s="53" t="s">
        <v>265</v>
      </c>
      <c r="C68" s="31">
        <v>8756.4</v>
      </c>
      <c r="D68" s="36">
        <v>8697.3</v>
      </c>
      <c r="E68" s="36">
        <v>8557.149999999998</v>
      </c>
      <c r="F68" s="36">
        <v>8357.899999999998</v>
      </c>
      <c r="G68" s="36">
        <v>8217.749999999996</v>
      </c>
      <c r="H68" s="36">
        <v>8896.55</v>
      </c>
      <c r="I68" s="36">
        <v>9036.7</v>
      </c>
      <c r="J68" s="36">
        <v>9235.95</v>
      </c>
      <c r="K68" s="31">
        <v>8837.45</v>
      </c>
      <c r="L68" s="31">
        <v>8498.05</v>
      </c>
      <c r="M68" s="31">
        <v>1.11072</v>
      </c>
      <c r="N68" s="1"/>
      <c r="O68" s="1"/>
    </row>
    <row r="69" spans="1:15" ht="12.75" customHeight="1">
      <c r="A69" s="33">
        <v>59</v>
      </c>
      <c r="B69" s="53" t="s">
        <v>326</v>
      </c>
      <c r="C69" s="31">
        <v>2372.05</v>
      </c>
      <c r="D69" s="36">
        <v>2353.883333333333</v>
      </c>
      <c r="E69" s="36">
        <v>2307.7666666666664</v>
      </c>
      <c r="F69" s="36">
        <v>2243.483333333333</v>
      </c>
      <c r="G69" s="36">
        <v>2197.3666666666663</v>
      </c>
      <c r="H69" s="36">
        <v>2418.1666666666665</v>
      </c>
      <c r="I69" s="36">
        <v>2464.2833333333333</v>
      </c>
      <c r="J69" s="36">
        <v>2528.5666666666666</v>
      </c>
      <c r="K69" s="31">
        <v>2400</v>
      </c>
      <c r="L69" s="31">
        <v>2289.6</v>
      </c>
      <c r="M69" s="31">
        <v>1.13161</v>
      </c>
      <c r="N69" s="1"/>
      <c r="O69" s="1"/>
    </row>
    <row r="70" spans="1:15" ht="12.75" customHeight="1">
      <c r="A70" s="33">
        <v>60</v>
      </c>
      <c r="B70" s="53" t="s">
        <v>69</v>
      </c>
      <c r="C70" s="31">
        <v>3190.9</v>
      </c>
      <c r="D70" s="36">
        <v>3207.9166666666665</v>
      </c>
      <c r="E70" s="36">
        <v>3166.983333333333</v>
      </c>
      <c r="F70" s="36">
        <v>3143.0666666666666</v>
      </c>
      <c r="G70" s="36">
        <v>3102.133333333333</v>
      </c>
      <c r="H70" s="36">
        <v>3231.833333333333</v>
      </c>
      <c r="I70" s="36">
        <v>3272.7666666666664</v>
      </c>
      <c r="J70" s="36">
        <v>3296.683333333333</v>
      </c>
      <c r="K70" s="31">
        <v>3248.85</v>
      </c>
      <c r="L70" s="31">
        <v>3184</v>
      </c>
      <c r="M70" s="31">
        <v>1.72686</v>
      </c>
      <c r="N70" s="1"/>
      <c r="O70" s="1"/>
    </row>
    <row r="71" spans="1:15" ht="12.75" customHeight="1">
      <c r="A71" s="33">
        <v>61</v>
      </c>
      <c r="B71" s="53" t="s">
        <v>70</v>
      </c>
      <c r="C71" s="31">
        <v>434.2</v>
      </c>
      <c r="D71" s="36">
        <v>434.8833333333334</v>
      </c>
      <c r="E71" s="36">
        <v>431.46666666666675</v>
      </c>
      <c r="F71" s="36">
        <v>428.73333333333335</v>
      </c>
      <c r="G71" s="36">
        <v>425.3166666666667</v>
      </c>
      <c r="H71" s="36">
        <v>437.6166666666668</v>
      </c>
      <c r="I71" s="36">
        <v>441.0333333333334</v>
      </c>
      <c r="J71" s="36">
        <v>443.7666666666668</v>
      </c>
      <c r="K71" s="31">
        <v>438.3</v>
      </c>
      <c r="L71" s="31">
        <v>432.15</v>
      </c>
      <c r="M71" s="31">
        <v>9.40144</v>
      </c>
      <c r="N71" s="1"/>
      <c r="O71" s="1"/>
    </row>
    <row r="72" spans="1:15" ht="12.75" customHeight="1">
      <c r="A72" s="33">
        <v>62</v>
      </c>
      <c r="B72" s="53" t="s">
        <v>71</v>
      </c>
      <c r="C72" s="31">
        <v>205.86</v>
      </c>
      <c r="D72" s="36">
        <v>205.46</v>
      </c>
      <c r="E72" s="36">
        <v>204.17000000000002</v>
      </c>
      <c r="F72" s="36">
        <v>202.48000000000002</v>
      </c>
      <c r="G72" s="36">
        <v>201.19000000000003</v>
      </c>
      <c r="H72" s="36">
        <v>207.15</v>
      </c>
      <c r="I72" s="36">
        <v>208.44000000000003</v>
      </c>
      <c r="J72" s="36">
        <v>210.13</v>
      </c>
      <c r="K72" s="31">
        <v>206.75</v>
      </c>
      <c r="L72" s="31">
        <v>203.77</v>
      </c>
      <c r="M72" s="31">
        <v>69.17067</v>
      </c>
      <c r="N72" s="1"/>
      <c r="O72" s="1"/>
    </row>
    <row r="73" spans="1:15" ht="12.75" customHeight="1">
      <c r="A73" s="33">
        <v>63</v>
      </c>
      <c r="B73" s="53" t="s">
        <v>72</v>
      </c>
      <c r="C73" s="31">
        <v>272.15</v>
      </c>
      <c r="D73" s="36">
        <v>273.40000000000003</v>
      </c>
      <c r="E73" s="36">
        <v>270.50000000000006</v>
      </c>
      <c r="F73" s="36">
        <v>268.85</v>
      </c>
      <c r="G73" s="36">
        <v>265.95000000000005</v>
      </c>
      <c r="H73" s="36">
        <v>275.05000000000007</v>
      </c>
      <c r="I73" s="36">
        <v>277.95000000000005</v>
      </c>
      <c r="J73" s="36">
        <v>279.6000000000001</v>
      </c>
      <c r="K73" s="31">
        <v>276.3</v>
      </c>
      <c r="L73" s="31">
        <v>271.75</v>
      </c>
      <c r="M73" s="31">
        <v>120.01891</v>
      </c>
      <c r="N73" s="1"/>
      <c r="O73" s="1"/>
    </row>
    <row r="74" spans="1:15" ht="12.75" customHeight="1">
      <c r="A74" s="33">
        <v>64</v>
      </c>
      <c r="B74" s="53" t="s">
        <v>266</v>
      </c>
      <c r="C74" s="31">
        <v>121.01</v>
      </c>
      <c r="D74" s="36">
        <v>120.77333333333335</v>
      </c>
      <c r="E74" s="36">
        <v>120.1466666666667</v>
      </c>
      <c r="F74" s="36">
        <v>119.28333333333335</v>
      </c>
      <c r="G74" s="36">
        <v>118.6566666666667</v>
      </c>
      <c r="H74" s="36">
        <v>121.63666666666671</v>
      </c>
      <c r="I74" s="36">
        <v>122.26333333333335</v>
      </c>
      <c r="J74" s="36">
        <v>123.12666666666672</v>
      </c>
      <c r="K74" s="31">
        <v>121.4</v>
      </c>
      <c r="L74" s="31">
        <v>119.91</v>
      </c>
      <c r="M74" s="31">
        <v>56.36426</v>
      </c>
      <c r="N74" s="1"/>
      <c r="O74" s="1"/>
    </row>
    <row r="75" spans="1:15" ht="12.75" customHeight="1">
      <c r="A75" s="33">
        <v>65</v>
      </c>
      <c r="B75" s="53" t="s">
        <v>327</v>
      </c>
      <c r="C75" s="31">
        <v>64.32</v>
      </c>
      <c r="D75" s="36">
        <v>64.60000000000001</v>
      </c>
      <c r="E75" s="36">
        <v>63.920000000000016</v>
      </c>
      <c r="F75" s="36">
        <v>63.52000000000001</v>
      </c>
      <c r="G75" s="36">
        <v>62.84000000000002</v>
      </c>
      <c r="H75" s="36">
        <v>65.00000000000001</v>
      </c>
      <c r="I75" s="36">
        <v>65.67999999999999</v>
      </c>
      <c r="J75" s="36">
        <v>66.08000000000001</v>
      </c>
      <c r="K75" s="31">
        <v>65.28</v>
      </c>
      <c r="L75" s="31">
        <v>64.2</v>
      </c>
      <c r="M75" s="31">
        <v>111.39582</v>
      </c>
      <c r="N75" s="1"/>
      <c r="O75" s="1"/>
    </row>
    <row r="76" spans="1:15" ht="12.75" customHeight="1">
      <c r="A76" s="33">
        <v>66</v>
      </c>
      <c r="B76" s="53" t="s">
        <v>73</v>
      </c>
      <c r="C76" s="31">
        <v>1496.15</v>
      </c>
      <c r="D76" s="36">
        <v>1503.7166666666665</v>
      </c>
      <c r="E76" s="36">
        <v>1481.433333333333</v>
      </c>
      <c r="F76" s="36">
        <v>1466.7166666666665</v>
      </c>
      <c r="G76" s="36">
        <v>1444.433333333333</v>
      </c>
      <c r="H76" s="36">
        <v>1518.433333333333</v>
      </c>
      <c r="I76" s="36">
        <v>1540.7166666666662</v>
      </c>
      <c r="J76" s="36">
        <v>1555.433333333333</v>
      </c>
      <c r="K76" s="31">
        <v>1526</v>
      </c>
      <c r="L76" s="31">
        <v>1489</v>
      </c>
      <c r="M76" s="31">
        <v>8.61337</v>
      </c>
      <c r="N76" s="1"/>
      <c r="O76" s="1"/>
    </row>
    <row r="77" spans="1:15" ht="12.75" customHeight="1">
      <c r="A77" s="33">
        <v>67</v>
      </c>
      <c r="B77" s="53" t="s">
        <v>328</v>
      </c>
      <c r="C77" s="31">
        <v>6693.7</v>
      </c>
      <c r="D77" s="36">
        <v>6775.2</v>
      </c>
      <c r="E77" s="36">
        <v>6573.5</v>
      </c>
      <c r="F77" s="36">
        <v>6453.3</v>
      </c>
      <c r="G77" s="36">
        <v>6251.6</v>
      </c>
      <c r="H77" s="36">
        <v>6895.4</v>
      </c>
      <c r="I77" s="36">
        <v>7097.0999999999985</v>
      </c>
      <c r="J77" s="36">
        <v>7217.299999999999</v>
      </c>
      <c r="K77" s="31">
        <v>6976.9</v>
      </c>
      <c r="L77" s="31">
        <v>6655</v>
      </c>
      <c r="M77" s="31">
        <v>0.63292</v>
      </c>
      <c r="N77" s="1"/>
      <c r="O77" s="1"/>
    </row>
    <row r="78" spans="1:15" ht="12.75" customHeight="1">
      <c r="A78" s="33">
        <v>68</v>
      </c>
      <c r="B78" s="53" t="s">
        <v>75</v>
      </c>
      <c r="C78" s="31">
        <v>507.25</v>
      </c>
      <c r="D78" s="36">
        <v>506.90000000000003</v>
      </c>
      <c r="E78" s="36">
        <v>504.05000000000007</v>
      </c>
      <c r="F78" s="36">
        <v>500.85</v>
      </c>
      <c r="G78" s="36">
        <v>498.00000000000006</v>
      </c>
      <c r="H78" s="36">
        <v>510.1000000000001</v>
      </c>
      <c r="I78" s="36">
        <v>512.95</v>
      </c>
      <c r="J78" s="36">
        <v>516.1500000000001</v>
      </c>
      <c r="K78" s="31">
        <v>509.75</v>
      </c>
      <c r="L78" s="31">
        <v>503.7</v>
      </c>
      <c r="M78" s="31">
        <v>8.25823</v>
      </c>
      <c r="N78" s="1"/>
      <c r="O78" s="1"/>
    </row>
    <row r="79" spans="1:15" ht="12.75" customHeight="1">
      <c r="A79" s="33">
        <v>69</v>
      </c>
      <c r="B79" s="53" t="s">
        <v>329</v>
      </c>
      <c r="C79" s="31">
        <v>1615.3</v>
      </c>
      <c r="D79" s="36">
        <v>1606.8333333333333</v>
      </c>
      <c r="E79" s="36">
        <v>1589.6666666666665</v>
      </c>
      <c r="F79" s="36">
        <v>1564.0333333333333</v>
      </c>
      <c r="G79" s="36">
        <v>1546.8666666666666</v>
      </c>
      <c r="H79" s="36">
        <v>1632.4666666666665</v>
      </c>
      <c r="I79" s="36">
        <v>1649.633333333333</v>
      </c>
      <c r="J79" s="36">
        <v>1675.2666666666664</v>
      </c>
      <c r="K79" s="31">
        <v>1624</v>
      </c>
      <c r="L79" s="31">
        <v>1581.2</v>
      </c>
      <c r="M79" s="31">
        <v>20.90122</v>
      </c>
      <c r="N79" s="1"/>
      <c r="O79" s="1"/>
    </row>
    <row r="80" spans="1:15" ht="12.75" customHeight="1">
      <c r="A80" s="33">
        <v>70</v>
      </c>
      <c r="B80" s="53" t="s">
        <v>74</v>
      </c>
      <c r="C80" s="31">
        <v>307.65</v>
      </c>
      <c r="D80" s="36">
        <v>308.6666666666667</v>
      </c>
      <c r="E80" s="36">
        <v>304.83333333333337</v>
      </c>
      <c r="F80" s="36">
        <v>302.0166666666667</v>
      </c>
      <c r="G80" s="36">
        <v>298.1833333333334</v>
      </c>
      <c r="H80" s="36">
        <v>311.48333333333335</v>
      </c>
      <c r="I80" s="36">
        <v>315.3166666666667</v>
      </c>
      <c r="J80" s="36">
        <v>318.1333333333333</v>
      </c>
      <c r="K80" s="31">
        <v>312.5</v>
      </c>
      <c r="L80" s="31">
        <v>305.85</v>
      </c>
      <c r="M80" s="31">
        <v>394.95237</v>
      </c>
      <c r="N80" s="1"/>
      <c r="O80" s="1"/>
    </row>
    <row r="81" spans="1:15" ht="12.75" customHeight="1">
      <c r="A81" s="33">
        <v>71</v>
      </c>
      <c r="B81" s="53" t="s">
        <v>76</v>
      </c>
      <c r="C81" s="31">
        <v>1665.95</v>
      </c>
      <c r="D81" s="36">
        <v>1675.1666666666667</v>
      </c>
      <c r="E81" s="36">
        <v>1653.5333333333335</v>
      </c>
      <c r="F81" s="36">
        <v>1641.1166666666668</v>
      </c>
      <c r="G81" s="36">
        <v>1619.4833333333336</v>
      </c>
      <c r="H81" s="36">
        <v>1687.5833333333335</v>
      </c>
      <c r="I81" s="36">
        <v>1709.2166666666667</v>
      </c>
      <c r="J81" s="36">
        <v>1721.6333333333334</v>
      </c>
      <c r="K81" s="31">
        <v>1696.8</v>
      </c>
      <c r="L81" s="31">
        <v>1662.75</v>
      </c>
      <c r="M81" s="31">
        <v>11.39145</v>
      </c>
      <c r="N81" s="1"/>
      <c r="O81" s="1"/>
    </row>
    <row r="82" spans="1:15" ht="12.75" customHeight="1">
      <c r="A82" s="33">
        <v>72</v>
      </c>
      <c r="B82" s="53" t="s">
        <v>79</v>
      </c>
      <c r="C82" s="31">
        <v>302.4</v>
      </c>
      <c r="D82" s="36">
        <v>301.2833333333333</v>
      </c>
      <c r="E82" s="36">
        <v>298.3166666666666</v>
      </c>
      <c r="F82" s="36">
        <v>294.2333333333333</v>
      </c>
      <c r="G82" s="36">
        <v>291.2666666666666</v>
      </c>
      <c r="H82" s="36">
        <v>305.3666666666666</v>
      </c>
      <c r="I82" s="36">
        <v>308.3333333333333</v>
      </c>
      <c r="J82" s="36">
        <v>312.41666666666663</v>
      </c>
      <c r="K82" s="31">
        <v>304.25</v>
      </c>
      <c r="L82" s="31">
        <v>297.2</v>
      </c>
      <c r="M82" s="31">
        <v>125.26215</v>
      </c>
      <c r="N82" s="1"/>
      <c r="O82" s="1"/>
    </row>
    <row r="83" spans="1:15" ht="12.75" customHeight="1">
      <c r="A83" s="33">
        <v>73</v>
      </c>
      <c r="B83" s="53" t="s">
        <v>83</v>
      </c>
      <c r="C83" s="31">
        <v>304.55</v>
      </c>
      <c r="D83" s="36">
        <v>304.90000000000003</v>
      </c>
      <c r="E83" s="36">
        <v>302.95000000000005</v>
      </c>
      <c r="F83" s="36">
        <v>301.35</v>
      </c>
      <c r="G83" s="36">
        <v>299.40000000000003</v>
      </c>
      <c r="H83" s="36">
        <v>306.50000000000006</v>
      </c>
      <c r="I83" s="36">
        <v>308.45</v>
      </c>
      <c r="J83" s="36">
        <v>310.05000000000007</v>
      </c>
      <c r="K83" s="31">
        <v>306.85</v>
      </c>
      <c r="L83" s="31">
        <v>303.3</v>
      </c>
      <c r="M83" s="31">
        <v>47.93023</v>
      </c>
      <c r="N83" s="1"/>
      <c r="O83" s="1"/>
    </row>
    <row r="84" spans="1:15" ht="12.75" customHeight="1">
      <c r="A84" s="33">
        <v>74</v>
      </c>
      <c r="B84" s="53" t="s">
        <v>78</v>
      </c>
      <c r="C84" s="31">
        <v>1454</v>
      </c>
      <c r="D84" s="36">
        <v>1456.6833333333334</v>
      </c>
      <c r="E84" s="36">
        <v>1446.5666666666668</v>
      </c>
      <c r="F84" s="36">
        <v>1439.1333333333334</v>
      </c>
      <c r="G84" s="36">
        <v>1429.0166666666669</v>
      </c>
      <c r="H84" s="36">
        <v>1464.1166666666668</v>
      </c>
      <c r="I84" s="36">
        <v>1474.2333333333336</v>
      </c>
      <c r="J84" s="36">
        <v>1481.6666666666667</v>
      </c>
      <c r="K84" s="31">
        <v>1466.8</v>
      </c>
      <c r="L84" s="31">
        <v>1449.25</v>
      </c>
      <c r="M84" s="31">
        <v>60.11806</v>
      </c>
      <c r="N84" s="1"/>
      <c r="O84" s="1"/>
    </row>
    <row r="85" spans="1:15" ht="12.75" customHeight="1">
      <c r="A85" s="33">
        <v>75</v>
      </c>
      <c r="B85" s="53" t="s">
        <v>792</v>
      </c>
      <c r="C85" s="31">
        <v>717.85</v>
      </c>
      <c r="D85" s="36">
        <v>720</v>
      </c>
      <c r="E85" s="36">
        <v>710.85</v>
      </c>
      <c r="F85" s="36">
        <v>703.85</v>
      </c>
      <c r="G85" s="36">
        <v>694.7</v>
      </c>
      <c r="H85" s="36">
        <v>727</v>
      </c>
      <c r="I85" s="36">
        <v>736.1500000000001</v>
      </c>
      <c r="J85" s="36">
        <v>743.15</v>
      </c>
      <c r="K85" s="31">
        <v>729.15</v>
      </c>
      <c r="L85" s="31">
        <v>713</v>
      </c>
      <c r="M85" s="31">
        <v>5.19605</v>
      </c>
      <c r="N85" s="1"/>
      <c r="O85" s="1"/>
    </row>
    <row r="86" spans="1:15" ht="12.75" customHeight="1">
      <c r="A86" s="33">
        <v>76</v>
      </c>
      <c r="B86" s="53" t="s">
        <v>80</v>
      </c>
      <c r="C86" s="31">
        <v>357.65</v>
      </c>
      <c r="D86" s="36">
        <v>355.09999999999997</v>
      </c>
      <c r="E86" s="36">
        <v>350.79999999999995</v>
      </c>
      <c r="F86" s="36">
        <v>343.95</v>
      </c>
      <c r="G86" s="36">
        <v>339.65</v>
      </c>
      <c r="H86" s="36">
        <v>361.94999999999993</v>
      </c>
      <c r="I86" s="36">
        <v>366.25</v>
      </c>
      <c r="J86" s="36">
        <v>373.0999999999999</v>
      </c>
      <c r="K86" s="31">
        <v>359.4</v>
      </c>
      <c r="L86" s="31">
        <v>348.25</v>
      </c>
      <c r="M86" s="31">
        <v>91.43802</v>
      </c>
      <c r="N86" s="1"/>
      <c r="O86" s="1"/>
    </row>
    <row r="87" spans="1:15" ht="12.75" customHeight="1">
      <c r="A87" s="33">
        <v>77</v>
      </c>
      <c r="B87" s="53" t="s">
        <v>330</v>
      </c>
      <c r="C87" s="31">
        <v>1605.95</v>
      </c>
      <c r="D87" s="36">
        <v>1606.8166666666666</v>
      </c>
      <c r="E87" s="36">
        <v>1590.6833333333332</v>
      </c>
      <c r="F87" s="36">
        <v>1575.4166666666665</v>
      </c>
      <c r="G87" s="36">
        <v>1559.283333333333</v>
      </c>
      <c r="H87" s="36">
        <v>1622.0833333333333</v>
      </c>
      <c r="I87" s="36">
        <v>1638.2166666666665</v>
      </c>
      <c r="J87" s="36">
        <v>1653.4833333333333</v>
      </c>
      <c r="K87" s="31">
        <v>1622.95</v>
      </c>
      <c r="L87" s="31">
        <v>1591.55</v>
      </c>
      <c r="M87" s="31">
        <v>0.88517</v>
      </c>
      <c r="N87" s="1"/>
      <c r="O87" s="1"/>
    </row>
    <row r="88" spans="1:15" ht="12.75" customHeight="1">
      <c r="A88" s="33">
        <v>78</v>
      </c>
      <c r="B88" s="53" t="s">
        <v>86</v>
      </c>
      <c r="C88" s="31">
        <v>717.6</v>
      </c>
      <c r="D88" s="36">
        <v>710.8666666666667</v>
      </c>
      <c r="E88" s="36">
        <v>697.8333333333334</v>
      </c>
      <c r="F88" s="36">
        <v>678.0666666666667</v>
      </c>
      <c r="G88" s="36">
        <v>665.0333333333334</v>
      </c>
      <c r="H88" s="36">
        <v>730.6333333333333</v>
      </c>
      <c r="I88" s="36">
        <v>743.6666666666666</v>
      </c>
      <c r="J88" s="36">
        <v>763.4333333333333</v>
      </c>
      <c r="K88" s="31">
        <v>723.9</v>
      </c>
      <c r="L88" s="31">
        <v>691.1</v>
      </c>
      <c r="M88" s="31">
        <v>67.57562</v>
      </c>
      <c r="N88" s="1"/>
      <c r="O88" s="1"/>
    </row>
    <row r="89" spans="1:15" ht="12.75" customHeight="1">
      <c r="A89" s="33">
        <v>79</v>
      </c>
      <c r="B89" s="53" t="s">
        <v>331</v>
      </c>
      <c r="C89" s="31">
        <v>8138.15</v>
      </c>
      <c r="D89" s="36">
        <v>8139.466666666667</v>
      </c>
      <c r="E89" s="36">
        <v>7961.933333333334</v>
      </c>
      <c r="F89" s="36">
        <v>7785.716666666667</v>
      </c>
      <c r="G89" s="36">
        <v>7608.183333333334</v>
      </c>
      <c r="H89" s="36">
        <v>8315.683333333334</v>
      </c>
      <c r="I89" s="36">
        <v>8493.216666666667</v>
      </c>
      <c r="J89" s="36">
        <v>8669.433333333334</v>
      </c>
      <c r="K89" s="31">
        <v>8317</v>
      </c>
      <c r="L89" s="31">
        <v>7963.25</v>
      </c>
      <c r="M89" s="31">
        <v>0.35905</v>
      </c>
      <c r="N89" s="1"/>
      <c r="O89" s="1"/>
    </row>
    <row r="90" spans="1:15" ht="12.75" customHeight="1">
      <c r="A90" s="33">
        <v>80</v>
      </c>
      <c r="B90" s="53" t="s">
        <v>332</v>
      </c>
      <c r="C90" s="31">
        <v>1622.9</v>
      </c>
      <c r="D90" s="36">
        <v>1633.6333333333332</v>
      </c>
      <c r="E90" s="36">
        <v>1597.2666666666664</v>
      </c>
      <c r="F90" s="36">
        <v>1571.6333333333332</v>
      </c>
      <c r="G90" s="36">
        <v>1535.2666666666664</v>
      </c>
      <c r="H90" s="36">
        <v>1659.2666666666664</v>
      </c>
      <c r="I90" s="36">
        <v>1695.6333333333332</v>
      </c>
      <c r="J90" s="36">
        <v>1721.2666666666664</v>
      </c>
      <c r="K90" s="31">
        <v>1670</v>
      </c>
      <c r="L90" s="31">
        <v>1608</v>
      </c>
      <c r="M90" s="31">
        <v>2.11017</v>
      </c>
      <c r="N90" s="1"/>
      <c r="O90" s="1"/>
    </row>
    <row r="91" spans="1:15" ht="12.75" customHeight="1">
      <c r="A91" s="33">
        <v>81</v>
      </c>
      <c r="B91" s="53" t="s">
        <v>333</v>
      </c>
      <c r="C91" s="31">
        <v>2083.25</v>
      </c>
      <c r="D91" s="36">
        <v>2074.383333333333</v>
      </c>
      <c r="E91" s="36">
        <v>2038.8666666666663</v>
      </c>
      <c r="F91" s="36">
        <v>1994.4833333333331</v>
      </c>
      <c r="G91" s="36">
        <v>1958.9666666666662</v>
      </c>
      <c r="H91" s="36">
        <v>2118.7666666666664</v>
      </c>
      <c r="I91" s="36">
        <v>2154.283333333333</v>
      </c>
      <c r="J91" s="36">
        <v>2198.6666666666665</v>
      </c>
      <c r="K91" s="31">
        <v>2109.9</v>
      </c>
      <c r="L91" s="31">
        <v>2030</v>
      </c>
      <c r="M91" s="31">
        <v>4.29824</v>
      </c>
      <c r="N91" s="1"/>
      <c r="O91" s="1"/>
    </row>
    <row r="92" spans="1:15" ht="12.75" customHeight="1">
      <c r="A92" s="33">
        <v>82</v>
      </c>
      <c r="B92" s="53" t="s">
        <v>334</v>
      </c>
      <c r="C92" s="31">
        <v>507.85</v>
      </c>
      <c r="D92" s="36">
        <v>508.25</v>
      </c>
      <c r="E92" s="36">
        <v>503.6</v>
      </c>
      <c r="F92" s="36">
        <v>499.35</v>
      </c>
      <c r="G92" s="36">
        <v>494.70000000000005</v>
      </c>
      <c r="H92" s="36">
        <v>512.5</v>
      </c>
      <c r="I92" s="36">
        <v>517.15</v>
      </c>
      <c r="J92" s="36">
        <v>521.4</v>
      </c>
      <c r="K92" s="31">
        <v>512.9</v>
      </c>
      <c r="L92" s="31">
        <v>504</v>
      </c>
      <c r="M92" s="31">
        <v>3.94882</v>
      </c>
      <c r="N92" s="1"/>
      <c r="O92" s="1"/>
    </row>
    <row r="93" spans="1:15" ht="12.75" customHeight="1">
      <c r="A93" s="33">
        <v>83</v>
      </c>
      <c r="B93" s="53" t="s">
        <v>81</v>
      </c>
      <c r="C93" s="31">
        <v>34249.95</v>
      </c>
      <c r="D93" s="36">
        <v>34143.98333333333</v>
      </c>
      <c r="E93" s="36">
        <v>33808.11666666666</v>
      </c>
      <c r="F93" s="36">
        <v>33366.28333333333</v>
      </c>
      <c r="G93" s="36">
        <v>33030.416666666664</v>
      </c>
      <c r="H93" s="36">
        <v>34585.81666666666</v>
      </c>
      <c r="I93" s="36">
        <v>34921.68333333333</v>
      </c>
      <c r="J93" s="36">
        <v>35363.516666666656</v>
      </c>
      <c r="K93" s="31">
        <v>34479.85</v>
      </c>
      <c r="L93" s="31">
        <v>33702.15</v>
      </c>
      <c r="M93" s="31">
        <v>0.30255</v>
      </c>
      <c r="N93" s="1"/>
      <c r="O93" s="1"/>
    </row>
    <row r="94" spans="1:15" ht="12.75" customHeight="1">
      <c r="A94" s="33">
        <v>84</v>
      </c>
      <c r="B94" s="53" t="s">
        <v>335</v>
      </c>
      <c r="C94" s="31">
        <v>1352.4</v>
      </c>
      <c r="D94" s="36">
        <v>1353.3166666666668</v>
      </c>
      <c r="E94" s="36">
        <v>1337.4333333333336</v>
      </c>
      <c r="F94" s="36">
        <v>1322.4666666666667</v>
      </c>
      <c r="G94" s="36">
        <v>1306.5833333333335</v>
      </c>
      <c r="H94" s="36">
        <v>1368.2833333333338</v>
      </c>
      <c r="I94" s="36">
        <v>1384.166666666667</v>
      </c>
      <c r="J94" s="36">
        <v>1399.133333333334</v>
      </c>
      <c r="K94" s="31">
        <v>1369.2</v>
      </c>
      <c r="L94" s="31">
        <v>1338.35</v>
      </c>
      <c r="M94" s="31">
        <v>1.56382</v>
      </c>
      <c r="N94" s="1"/>
      <c r="O94" s="1"/>
    </row>
    <row r="95" spans="1:15" ht="12.75" customHeight="1">
      <c r="A95" s="33">
        <v>85</v>
      </c>
      <c r="B95" s="53" t="s">
        <v>84</v>
      </c>
      <c r="C95" s="31">
        <v>5476.5</v>
      </c>
      <c r="D95" s="36">
        <v>5465.566666666667</v>
      </c>
      <c r="E95" s="36">
        <v>5441.983333333334</v>
      </c>
      <c r="F95" s="36">
        <v>5407.466666666667</v>
      </c>
      <c r="G95" s="36">
        <v>5383.883333333334</v>
      </c>
      <c r="H95" s="36">
        <v>5500.083333333333</v>
      </c>
      <c r="I95" s="36">
        <v>5523.666666666667</v>
      </c>
      <c r="J95" s="36">
        <v>5558.1833333333325</v>
      </c>
      <c r="K95" s="31">
        <v>5489.15</v>
      </c>
      <c r="L95" s="31">
        <v>5431.05</v>
      </c>
      <c r="M95" s="31">
        <v>2.2356</v>
      </c>
      <c r="N95" s="1"/>
      <c r="O95" s="1"/>
    </row>
    <row r="96" spans="1:15" ht="12.75" customHeight="1">
      <c r="A96" s="33">
        <v>86</v>
      </c>
      <c r="B96" s="53" t="s">
        <v>336</v>
      </c>
      <c r="C96" s="31">
        <v>2332.5</v>
      </c>
      <c r="D96" s="36">
        <v>2329.6833333333334</v>
      </c>
      <c r="E96" s="36">
        <v>2314.366666666667</v>
      </c>
      <c r="F96" s="36">
        <v>2296.2333333333336</v>
      </c>
      <c r="G96" s="36">
        <v>2280.916666666667</v>
      </c>
      <c r="H96" s="36">
        <v>2347.8166666666666</v>
      </c>
      <c r="I96" s="36">
        <v>2363.133333333333</v>
      </c>
      <c r="J96" s="36">
        <v>2381.2666666666664</v>
      </c>
      <c r="K96" s="31">
        <v>2345</v>
      </c>
      <c r="L96" s="31">
        <v>2311.55</v>
      </c>
      <c r="M96" s="31">
        <v>1.50698</v>
      </c>
      <c r="N96" s="1"/>
      <c r="O96" s="1"/>
    </row>
    <row r="97" spans="1:15" ht="12.75" customHeight="1">
      <c r="A97" s="33">
        <v>87</v>
      </c>
      <c r="B97" s="53" t="s">
        <v>337</v>
      </c>
      <c r="C97" s="31">
        <v>593.5</v>
      </c>
      <c r="D97" s="36">
        <v>593.9333333333333</v>
      </c>
      <c r="E97" s="36">
        <v>589.5666666666666</v>
      </c>
      <c r="F97" s="36">
        <v>585.6333333333333</v>
      </c>
      <c r="G97" s="36">
        <v>581.2666666666667</v>
      </c>
      <c r="H97" s="36">
        <v>597.8666666666666</v>
      </c>
      <c r="I97" s="36">
        <v>602.2333333333331</v>
      </c>
      <c r="J97" s="36">
        <v>606.1666666666665</v>
      </c>
      <c r="K97" s="31">
        <v>598.3</v>
      </c>
      <c r="L97" s="31">
        <v>590</v>
      </c>
      <c r="M97" s="31">
        <v>1.21797</v>
      </c>
      <c r="N97" s="1"/>
      <c r="O97" s="1"/>
    </row>
    <row r="98" spans="1:15" ht="12.75" customHeight="1">
      <c r="A98" s="33">
        <v>88</v>
      </c>
      <c r="B98" s="53" t="s">
        <v>338</v>
      </c>
      <c r="C98" s="31">
        <v>161.44</v>
      </c>
      <c r="D98" s="36">
        <v>161.61666666666667</v>
      </c>
      <c r="E98" s="36">
        <v>159.33333333333334</v>
      </c>
      <c r="F98" s="36">
        <v>157.22666666666666</v>
      </c>
      <c r="G98" s="36">
        <v>154.94333333333333</v>
      </c>
      <c r="H98" s="36">
        <v>163.72333333333336</v>
      </c>
      <c r="I98" s="36">
        <v>166.00666666666666</v>
      </c>
      <c r="J98" s="36">
        <v>168.11333333333337</v>
      </c>
      <c r="K98" s="31">
        <v>163.9</v>
      </c>
      <c r="L98" s="31">
        <v>159.51</v>
      </c>
      <c r="M98" s="31">
        <v>48.75762</v>
      </c>
      <c r="N98" s="1"/>
      <c r="O98" s="1"/>
    </row>
    <row r="99" spans="1:15" ht="12.75" customHeight="1">
      <c r="A99" s="33">
        <v>89</v>
      </c>
      <c r="B99" s="53" t="s">
        <v>339</v>
      </c>
      <c r="C99" s="31">
        <v>721.6</v>
      </c>
      <c r="D99" s="36">
        <v>713.9166666666666</v>
      </c>
      <c r="E99" s="36">
        <v>703.9833333333332</v>
      </c>
      <c r="F99" s="36">
        <v>686.3666666666666</v>
      </c>
      <c r="G99" s="36">
        <v>676.4333333333332</v>
      </c>
      <c r="H99" s="36">
        <v>731.5333333333333</v>
      </c>
      <c r="I99" s="36">
        <v>741.4666666666667</v>
      </c>
      <c r="J99" s="36">
        <v>759.0833333333334</v>
      </c>
      <c r="K99" s="31">
        <v>723.85</v>
      </c>
      <c r="L99" s="31">
        <v>696.3</v>
      </c>
      <c r="M99" s="31">
        <v>19.15569</v>
      </c>
      <c r="N99" s="1"/>
      <c r="O99" s="1"/>
    </row>
    <row r="100" spans="1:15" ht="12.75" customHeight="1">
      <c r="A100" s="33">
        <v>90</v>
      </c>
      <c r="B100" s="53" t="s">
        <v>788</v>
      </c>
      <c r="C100" s="31">
        <v>586.1</v>
      </c>
      <c r="D100" s="36">
        <v>587.85</v>
      </c>
      <c r="E100" s="36">
        <v>570.7</v>
      </c>
      <c r="F100" s="36">
        <v>555.3000000000001</v>
      </c>
      <c r="G100" s="36">
        <v>538.1500000000001</v>
      </c>
      <c r="H100" s="36">
        <v>603.25</v>
      </c>
      <c r="I100" s="36">
        <v>620.3999999999999</v>
      </c>
      <c r="J100" s="36">
        <v>635.8</v>
      </c>
      <c r="K100" s="31">
        <v>605</v>
      </c>
      <c r="L100" s="31">
        <v>572.45</v>
      </c>
      <c r="M100" s="31">
        <v>6.83245</v>
      </c>
      <c r="N100" s="1"/>
      <c r="O100" s="1"/>
    </row>
    <row r="101" spans="1:15" ht="12.75" customHeight="1">
      <c r="A101" s="33">
        <v>91</v>
      </c>
      <c r="B101" s="53" t="s">
        <v>340</v>
      </c>
      <c r="C101" s="31">
        <v>4435.7</v>
      </c>
      <c r="D101" s="36">
        <v>4392.900000000001</v>
      </c>
      <c r="E101" s="36">
        <v>4317.800000000001</v>
      </c>
      <c r="F101" s="36">
        <v>4199.900000000001</v>
      </c>
      <c r="G101" s="36">
        <v>4124.800000000001</v>
      </c>
      <c r="H101" s="36">
        <v>4510.800000000001</v>
      </c>
      <c r="I101" s="36">
        <v>4585.9000000000015</v>
      </c>
      <c r="J101" s="36">
        <v>4703.800000000001</v>
      </c>
      <c r="K101" s="31">
        <v>4468</v>
      </c>
      <c r="L101" s="31">
        <v>4275</v>
      </c>
      <c r="M101" s="31">
        <v>1.4238</v>
      </c>
      <c r="N101" s="1"/>
      <c r="O101" s="1"/>
    </row>
    <row r="102" spans="1:15" ht="12.75" customHeight="1">
      <c r="A102" s="33">
        <v>92</v>
      </c>
      <c r="B102" s="53" t="s">
        <v>341</v>
      </c>
      <c r="C102" s="31">
        <v>375.25</v>
      </c>
      <c r="D102" s="36">
        <v>376.48333333333335</v>
      </c>
      <c r="E102" s="36">
        <v>370.8166666666667</v>
      </c>
      <c r="F102" s="36">
        <v>366.3833333333334</v>
      </c>
      <c r="G102" s="36">
        <v>360.71666666666675</v>
      </c>
      <c r="H102" s="36">
        <v>380.9166666666667</v>
      </c>
      <c r="I102" s="36">
        <v>386.5833333333333</v>
      </c>
      <c r="J102" s="36">
        <v>391.01666666666665</v>
      </c>
      <c r="K102" s="31">
        <v>382.15</v>
      </c>
      <c r="L102" s="31">
        <v>372.05</v>
      </c>
      <c r="M102" s="31">
        <v>7.82363</v>
      </c>
      <c r="N102" s="1"/>
      <c r="O102" s="1"/>
    </row>
    <row r="103" spans="1:15" ht="12.75" customHeight="1">
      <c r="A103" s="33">
        <v>93</v>
      </c>
      <c r="B103" s="53" t="s">
        <v>342</v>
      </c>
      <c r="C103" s="31">
        <v>294.3</v>
      </c>
      <c r="D103" s="36">
        <v>294.36666666666673</v>
      </c>
      <c r="E103" s="36">
        <v>288.13333333333344</v>
      </c>
      <c r="F103" s="36">
        <v>281.9666666666667</v>
      </c>
      <c r="G103" s="36">
        <v>275.7333333333334</v>
      </c>
      <c r="H103" s="36">
        <v>300.5333333333335</v>
      </c>
      <c r="I103" s="36">
        <v>306.7666666666667</v>
      </c>
      <c r="J103" s="36">
        <v>312.9333333333335</v>
      </c>
      <c r="K103" s="31">
        <v>300.6</v>
      </c>
      <c r="L103" s="31">
        <v>288.2</v>
      </c>
      <c r="M103" s="31">
        <v>12.77635</v>
      </c>
      <c r="N103" s="1"/>
      <c r="O103" s="1"/>
    </row>
    <row r="104" spans="1:15" ht="12.75" customHeight="1">
      <c r="A104" s="33">
        <v>94</v>
      </c>
      <c r="B104" s="53" t="s">
        <v>88</v>
      </c>
      <c r="C104" s="31">
        <v>923.45</v>
      </c>
      <c r="D104" s="36">
        <v>925.9</v>
      </c>
      <c r="E104" s="36">
        <v>913.8</v>
      </c>
      <c r="F104" s="36">
        <v>904.15</v>
      </c>
      <c r="G104" s="36">
        <v>892.05</v>
      </c>
      <c r="H104" s="36">
        <v>935.55</v>
      </c>
      <c r="I104" s="36">
        <v>947.6500000000001</v>
      </c>
      <c r="J104" s="36">
        <v>957.3</v>
      </c>
      <c r="K104" s="31">
        <v>938</v>
      </c>
      <c r="L104" s="31">
        <v>916.25</v>
      </c>
      <c r="M104" s="31">
        <v>12.60759</v>
      </c>
      <c r="N104" s="1"/>
      <c r="O104" s="1"/>
    </row>
    <row r="105" spans="1:15" ht="12.75" customHeight="1">
      <c r="A105" s="33">
        <v>95</v>
      </c>
      <c r="B105" s="53" t="s">
        <v>87</v>
      </c>
      <c r="C105" s="31">
        <v>118.36</v>
      </c>
      <c r="D105" s="36">
        <v>118.81666666666668</v>
      </c>
      <c r="E105" s="36">
        <v>117.44333333333336</v>
      </c>
      <c r="F105" s="36">
        <v>116.52666666666669</v>
      </c>
      <c r="G105" s="36">
        <v>115.15333333333336</v>
      </c>
      <c r="H105" s="36">
        <v>119.73333333333335</v>
      </c>
      <c r="I105" s="36">
        <v>121.10666666666665</v>
      </c>
      <c r="J105" s="36">
        <v>122.02333333333334</v>
      </c>
      <c r="K105" s="31">
        <v>120.19</v>
      </c>
      <c r="L105" s="31">
        <v>117.9</v>
      </c>
      <c r="M105" s="31">
        <v>205.06793</v>
      </c>
      <c r="N105" s="1"/>
      <c r="O105" s="1"/>
    </row>
    <row r="106" spans="1:15" ht="12.75" customHeight="1">
      <c r="A106" s="33">
        <v>96</v>
      </c>
      <c r="B106" s="53" t="s">
        <v>811</v>
      </c>
      <c r="C106" s="31">
        <v>1452.35</v>
      </c>
      <c r="D106" s="36">
        <v>1466.3</v>
      </c>
      <c r="E106" s="36">
        <v>1426.6</v>
      </c>
      <c r="F106" s="36">
        <v>1400.85</v>
      </c>
      <c r="G106" s="36">
        <v>1361.1499999999999</v>
      </c>
      <c r="H106" s="36">
        <v>1492.05</v>
      </c>
      <c r="I106" s="36">
        <v>1531.7500000000002</v>
      </c>
      <c r="J106" s="36">
        <v>1557.5</v>
      </c>
      <c r="K106" s="31">
        <v>1506</v>
      </c>
      <c r="L106" s="31">
        <v>1440.55</v>
      </c>
      <c r="M106" s="31">
        <v>3.15263</v>
      </c>
      <c r="N106" s="1"/>
      <c r="O106" s="1"/>
    </row>
    <row r="107" spans="1:15" ht="12.75" customHeight="1">
      <c r="A107" s="33">
        <v>97</v>
      </c>
      <c r="B107" s="53" t="s">
        <v>343</v>
      </c>
      <c r="C107" s="31">
        <v>212.78</v>
      </c>
      <c r="D107" s="36">
        <v>214.01666666666665</v>
      </c>
      <c r="E107" s="36">
        <v>209.5333333333333</v>
      </c>
      <c r="F107" s="36">
        <v>206.28666666666666</v>
      </c>
      <c r="G107" s="36">
        <v>201.8033333333333</v>
      </c>
      <c r="H107" s="36">
        <v>217.2633333333333</v>
      </c>
      <c r="I107" s="36">
        <v>221.74666666666664</v>
      </c>
      <c r="J107" s="36">
        <v>224.99333333333328</v>
      </c>
      <c r="K107" s="31">
        <v>218.5</v>
      </c>
      <c r="L107" s="31">
        <v>210.77</v>
      </c>
      <c r="M107" s="31">
        <v>4.37392</v>
      </c>
      <c r="N107" s="1"/>
      <c r="O107" s="1"/>
    </row>
    <row r="108" spans="1:15" ht="12.75" customHeight="1">
      <c r="A108" s="33">
        <v>98</v>
      </c>
      <c r="B108" s="53" t="s">
        <v>344</v>
      </c>
      <c r="C108" s="31">
        <v>1678.5</v>
      </c>
      <c r="D108" s="36">
        <v>1692.7666666666667</v>
      </c>
      <c r="E108" s="36">
        <v>1655.5333333333333</v>
      </c>
      <c r="F108" s="36">
        <v>1632.5666666666666</v>
      </c>
      <c r="G108" s="36">
        <v>1595.3333333333333</v>
      </c>
      <c r="H108" s="36">
        <v>1715.7333333333333</v>
      </c>
      <c r="I108" s="36">
        <v>1752.9666666666665</v>
      </c>
      <c r="J108" s="36">
        <v>1775.9333333333334</v>
      </c>
      <c r="K108" s="31">
        <v>1730</v>
      </c>
      <c r="L108" s="31">
        <v>1669.8</v>
      </c>
      <c r="M108" s="31">
        <v>0.93504</v>
      </c>
      <c r="N108" s="1"/>
      <c r="O108" s="1"/>
    </row>
    <row r="109" spans="1:15" ht="12.75" customHeight="1">
      <c r="A109" s="33">
        <v>99</v>
      </c>
      <c r="B109" s="53" t="s">
        <v>345</v>
      </c>
      <c r="C109" s="31">
        <v>216.98</v>
      </c>
      <c r="D109" s="36">
        <v>212.33</v>
      </c>
      <c r="E109" s="36">
        <v>206.66000000000003</v>
      </c>
      <c r="F109" s="36">
        <v>196.34</v>
      </c>
      <c r="G109" s="36">
        <v>190.67000000000002</v>
      </c>
      <c r="H109" s="36">
        <v>222.65000000000003</v>
      </c>
      <c r="I109" s="36">
        <v>228.32000000000005</v>
      </c>
      <c r="J109" s="36">
        <v>238.64000000000004</v>
      </c>
      <c r="K109" s="31">
        <v>218</v>
      </c>
      <c r="L109" s="31">
        <v>202.01</v>
      </c>
      <c r="M109" s="31">
        <v>198.16582</v>
      </c>
      <c r="N109" s="1"/>
      <c r="O109" s="1"/>
    </row>
    <row r="110" spans="1:15" ht="12.75" customHeight="1">
      <c r="A110" s="33">
        <v>100</v>
      </c>
      <c r="B110" s="53" t="s">
        <v>346</v>
      </c>
      <c r="C110" s="31">
        <v>2837.3</v>
      </c>
      <c r="D110" s="36">
        <v>2840.2166666666667</v>
      </c>
      <c r="E110" s="36">
        <v>2773.0833333333335</v>
      </c>
      <c r="F110" s="36">
        <v>2708.866666666667</v>
      </c>
      <c r="G110" s="36">
        <v>2641.7333333333336</v>
      </c>
      <c r="H110" s="36">
        <v>2904.4333333333334</v>
      </c>
      <c r="I110" s="36">
        <v>2971.5666666666666</v>
      </c>
      <c r="J110" s="36">
        <v>3035.7833333333333</v>
      </c>
      <c r="K110" s="31">
        <v>2907.35</v>
      </c>
      <c r="L110" s="31">
        <v>2776</v>
      </c>
      <c r="M110" s="31">
        <v>7.45431</v>
      </c>
      <c r="N110" s="1"/>
      <c r="O110" s="1"/>
    </row>
    <row r="111" spans="1:15" ht="12.75" customHeight="1">
      <c r="A111" s="33">
        <v>101</v>
      </c>
      <c r="B111" s="53" t="s">
        <v>861</v>
      </c>
      <c r="C111" s="31">
        <v>890.65</v>
      </c>
      <c r="D111" s="36">
        <v>890.5500000000001</v>
      </c>
      <c r="E111" s="36">
        <v>874.7000000000002</v>
      </c>
      <c r="F111" s="36">
        <v>858.7500000000001</v>
      </c>
      <c r="G111" s="36">
        <v>842.9000000000002</v>
      </c>
      <c r="H111" s="36">
        <v>906.5000000000001</v>
      </c>
      <c r="I111" s="36">
        <v>922.35</v>
      </c>
      <c r="J111" s="36">
        <v>938.3000000000001</v>
      </c>
      <c r="K111" s="31">
        <v>906.4</v>
      </c>
      <c r="L111" s="31">
        <v>874.6</v>
      </c>
      <c r="M111" s="31">
        <v>1.61929</v>
      </c>
      <c r="N111" s="1"/>
      <c r="O111" s="1"/>
    </row>
    <row r="112" spans="1:15" ht="12.75" customHeight="1">
      <c r="A112" s="33">
        <v>102</v>
      </c>
      <c r="B112" s="53" t="s">
        <v>347</v>
      </c>
      <c r="C112" s="31">
        <v>63.12</v>
      </c>
      <c r="D112" s="36">
        <v>63.21</v>
      </c>
      <c r="E112" s="36">
        <v>62.42</v>
      </c>
      <c r="F112" s="36">
        <v>61.72</v>
      </c>
      <c r="G112" s="36">
        <v>60.93</v>
      </c>
      <c r="H112" s="36">
        <v>63.910000000000004</v>
      </c>
      <c r="I112" s="36">
        <v>64.70000000000002</v>
      </c>
      <c r="J112" s="36">
        <v>65.4</v>
      </c>
      <c r="K112" s="31">
        <v>64</v>
      </c>
      <c r="L112" s="31">
        <v>62.51</v>
      </c>
      <c r="M112" s="31">
        <v>80.20735</v>
      </c>
      <c r="N112" s="1"/>
      <c r="O112" s="1"/>
    </row>
    <row r="113" spans="1:15" ht="12.75" customHeight="1">
      <c r="A113" s="33">
        <v>103</v>
      </c>
      <c r="B113" s="53" t="s">
        <v>348</v>
      </c>
      <c r="C113" s="31">
        <v>2438</v>
      </c>
      <c r="D113" s="36">
        <v>2455.2166666666667</v>
      </c>
      <c r="E113" s="36">
        <v>2371.7833333333333</v>
      </c>
      <c r="F113" s="36">
        <v>2305.5666666666666</v>
      </c>
      <c r="G113" s="36">
        <v>2222.133333333333</v>
      </c>
      <c r="H113" s="36">
        <v>2521.4333333333334</v>
      </c>
      <c r="I113" s="36">
        <v>2604.866666666667</v>
      </c>
      <c r="J113" s="36">
        <v>2671.0833333333335</v>
      </c>
      <c r="K113" s="31">
        <v>2538.65</v>
      </c>
      <c r="L113" s="31">
        <v>2389</v>
      </c>
      <c r="M113" s="31">
        <v>81.38174</v>
      </c>
      <c r="N113" s="1"/>
      <c r="O113" s="1"/>
    </row>
    <row r="114" spans="1:15" ht="12.75" customHeight="1">
      <c r="A114" s="33">
        <v>104</v>
      </c>
      <c r="B114" s="53" t="s">
        <v>349</v>
      </c>
      <c r="C114" s="31">
        <v>753.4</v>
      </c>
      <c r="D114" s="36">
        <v>756.4833333333332</v>
      </c>
      <c r="E114" s="36">
        <v>746.9166666666665</v>
      </c>
      <c r="F114" s="36">
        <v>740.4333333333333</v>
      </c>
      <c r="G114" s="36">
        <v>730.8666666666666</v>
      </c>
      <c r="H114" s="36">
        <v>762.9666666666665</v>
      </c>
      <c r="I114" s="36">
        <v>772.5333333333333</v>
      </c>
      <c r="J114" s="36">
        <v>779.0166666666664</v>
      </c>
      <c r="K114" s="31">
        <v>766.05</v>
      </c>
      <c r="L114" s="31">
        <v>750</v>
      </c>
      <c r="M114" s="31">
        <v>1.07039</v>
      </c>
      <c r="N114" s="1"/>
      <c r="O114" s="1"/>
    </row>
    <row r="115" spans="1:15" ht="12.75" customHeight="1">
      <c r="A115" s="33">
        <v>105</v>
      </c>
      <c r="B115" s="53" t="s">
        <v>350</v>
      </c>
      <c r="C115" s="31">
        <v>2303.2</v>
      </c>
      <c r="D115" s="36">
        <v>2294.2833333333333</v>
      </c>
      <c r="E115" s="36">
        <v>2260.0166666666664</v>
      </c>
      <c r="F115" s="36">
        <v>2216.833333333333</v>
      </c>
      <c r="G115" s="36">
        <v>2182.566666666666</v>
      </c>
      <c r="H115" s="36">
        <v>2337.4666666666667</v>
      </c>
      <c r="I115" s="36">
        <v>2371.733333333334</v>
      </c>
      <c r="J115" s="36">
        <v>2414.916666666667</v>
      </c>
      <c r="K115" s="31">
        <v>2328.55</v>
      </c>
      <c r="L115" s="31">
        <v>2251.1</v>
      </c>
      <c r="M115" s="31">
        <v>1.41441</v>
      </c>
      <c r="N115" s="1"/>
      <c r="O115" s="1"/>
    </row>
    <row r="116" spans="1:15" ht="12.75" customHeight="1">
      <c r="A116" s="33">
        <v>106</v>
      </c>
      <c r="B116" s="53" t="s">
        <v>351</v>
      </c>
      <c r="C116" s="31">
        <v>8740.15</v>
      </c>
      <c r="D116" s="36">
        <v>8739.233333333334</v>
      </c>
      <c r="E116" s="36">
        <v>8631.366666666667</v>
      </c>
      <c r="F116" s="36">
        <v>8522.583333333334</v>
      </c>
      <c r="G116" s="36">
        <v>8414.716666666667</v>
      </c>
      <c r="H116" s="36">
        <v>8848.016666666666</v>
      </c>
      <c r="I116" s="36">
        <v>8955.883333333335</v>
      </c>
      <c r="J116" s="36">
        <v>9064.666666666666</v>
      </c>
      <c r="K116" s="31">
        <v>8847.1</v>
      </c>
      <c r="L116" s="31">
        <v>8630.45</v>
      </c>
      <c r="M116" s="31">
        <v>0.78007</v>
      </c>
      <c r="N116" s="1"/>
      <c r="O116" s="1"/>
    </row>
    <row r="117" spans="1:15" ht="12.75" customHeight="1">
      <c r="A117" s="33">
        <v>107</v>
      </c>
      <c r="B117" s="53" t="s">
        <v>352</v>
      </c>
      <c r="C117" s="31">
        <v>861.35</v>
      </c>
      <c r="D117" s="36">
        <v>846.5</v>
      </c>
      <c r="E117" s="36">
        <v>818.1</v>
      </c>
      <c r="F117" s="36">
        <v>774.85</v>
      </c>
      <c r="G117" s="36">
        <v>746.45</v>
      </c>
      <c r="H117" s="36">
        <v>889.75</v>
      </c>
      <c r="I117" s="36">
        <v>918.1500000000001</v>
      </c>
      <c r="J117" s="36">
        <v>961.4</v>
      </c>
      <c r="K117" s="31">
        <v>874.9</v>
      </c>
      <c r="L117" s="31">
        <v>803.25</v>
      </c>
      <c r="M117" s="31">
        <v>2.63497</v>
      </c>
      <c r="N117" s="1"/>
      <c r="O117" s="1"/>
    </row>
    <row r="118" spans="1:15" ht="12.75" customHeight="1">
      <c r="A118" s="33">
        <v>108</v>
      </c>
      <c r="B118" s="53" t="s">
        <v>89</v>
      </c>
      <c r="C118" s="31">
        <v>523.15</v>
      </c>
      <c r="D118" s="36">
        <v>517.15</v>
      </c>
      <c r="E118" s="36">
        <v>508</v>
      </c>
      <c r="F118" s="36">
        <v>492.85</v>
      </c>
      <c r="G118" s="36">
        <v>483.70000000000005</v>
      </c>
      <c r="H118" s="36">
        <v>532.3</v>
      </c>
      <c r="I118" s="36">
        <v>541.4499999999998</v>
      </c>
      <c r="J118" s="36">
        <v>556.5999999999999</v>
      </c>
      <c r="K118" s="31">
        <v>526.3</v>
      </c>
      <c r="L118" s="31">
        <v>502</v>
      </c>
      <c r="M118" s="31">
        <v>50.06457</v>
      </c>
      <c r="N118" s="1"/>
      <c r="O118" s="1"/>
    </row>
    <row r="119" spans="1:15" ht="12.75" customHeight="1">
      <c r="A119" s="33">
        <v>109</v>
      </c>
      <c r="B119" s="53" t="s">
        <v>353</v>
      </c>
      <c r="C119" s="31">
        <v>539.5</v>
      </c>
      <c r="D119" s="36">
        <v>542.1999999999999</v>
      </c>
      <c r="E119" s="36">
        <v>533.2999999999998</v>
      </c>
      <c r="F119" s="36">
        <v>527.0999999999999</v>
      </c>
      <c r="G119" s="36">
        <v>518.1999999999998</v>
      </c>
      <c r="H119" s="36">
        <v>548.3999999999999</v>
      </c>
      <c r="I119" s="36">
        <v>557.3</v>
      </c>
      <c r="J119" s="36">
        <v>563.4999999999999</v>
      </c>
      <c r="K119" s="31">
        <v>551.1</v>
      </c>
      <c r="L119" s="31">
        <v>536</v>
      </c>
      <c r="M119" s="31">
        <v>1.41015</v>
      </c>
      <c r="N119" s="1"/>
      <c r="O119" s="1"/>
    </row>
    <row r="120" spans="1:15" ht="12.75" customHeight="1">
      <c r="A120" s="33">
        <v>110</v>
      </c>
      <c r="B120" s="53" t="s">
        <v>862</v>
      </c>
      <c r="C120" s="31">
        <v>981.7</v>
      </c>
      <c r="D120" s="36">
        <v>984.9</v>
      </c>
      <c r="E120" s="36">
        <v>973.8</v>
      </c>
      <c r="F120" s="36">
        <v>965.9</v>
      </c>
      <c r="G120" s="36">
        <v>954.8</v>
      </c>
      <c r="H120" s="36">
        <v>992.8</v>
      </c>
      <c r="I120" s="36">
        <v>1003.9000000000001</v>
      </c>
      <c r="J120" s="36">
        <v>1011.8</v>
      </c>
      <c r="K120" s="31">
        <v>996</v>
      </c>
      <c r="L120" s="31">
        <v>977</v>
      </c>
      <c r="M120" s="31">
        <v>4.10774</v>
      </c>
      <c r="N120" s="1"/>
      <c r="O120" s="1"/>
    </row>
    <row r="121" spans="1:15" ht="12.75" customHeight="1">
      <c r="A121" s="33">
        <v>111</v>
      </c>
      <c r="B121" s="53" t="s">
        <v>354</v>
      </c>
      <c r="C121" s="31">
        <v>1609.3</v>
      </c>
      <c r="D121" s="36">
        <v>1567.9333333333334</v>
      </c>
      <c r="E121" s="36">
        <v>1486.0666666666668</v>
      </c>
      <c r="F121" s="36">
        <v>1362.8333333333335</v>
      </c>
      <c r="G121" s="36">
        <v>1280.966666666667</v>
      </c>
      <c r="H121" s="36">
        <v>1691.1666666666667</v>
      </c>
      <c r="I121" s="36">
        <v>1773.0333333333335</v>
      </c>
      <c r="J121" s="36">
        <v>1896.2666666666667</v>
      </c>
      <c r="K121" s="31">
        <v>1649.8</v>
      </c>
      <c r="L121" s="31">
        <v>1444.7</v>
      </c>
      <c r="M121" s="31">
        <v>36.09889</v>
      </c>
      <c r="N121" s="1"/>
      <c r="O121" s="1"/>
    </row>
    <row r="122" spans="1:15" ht="12.75" customHeight="1">
      <c r="A122" s="33">
        <v>112</v>
      </c>
      <c r="B122" s="53" t="s">
        <v>90</v>
      </c>
      <c r="C122" s="31">
        <v>1434.6</v>
      </c>
      <c r="D122" s="36">
        <v>1431.1166666666668</v>
      </c>
      <c r="E122" s="36">
        <v>1419.2333333333336</v>
      </c>
      <c r="F122" s="36">
        <v>1403.8666666666668</v>
      </c>
      <c r="G122" s="36">
        <v>1391.9833333333336</v>
      </c>
      <c r="H122" s="36">
        <v>1446.4833333333336</v>
      </c>
      <c r="I122" s="36">
        <v>1458.3666666666668</v>
      </c>
      <c r="J122" s="36">
        <v>1473.7333333333336</v>
      </c>
      <c r="K122" s="31">
        <v>1443</v>
      </c>
      <c r="L122" s="31">
        <v>1415.75</v>
      </c>
      <c r="M122" s="31">
        <v>5.05369</v>
      </c>
      <c r="N122" s="1"/>
      <c r="O122" s="1"/>
    </row>
    <row r="123" spans="1:15" ht="12.75" customHeight="1">
      <c r="A123" s="33">
        <v>113</v>
      </c>
      <c r="B123" s="53" t="s">
        <v>91</v>
      </c>
      <c r="C123" s="31">
        <v>1479.1</v>
      </c>
      <c r="D123" s="36">
        <v>1481.6666666666667</v>
      </c>
      <c r="E123" s="36">
        <v>1469.6333333333334</v>
      </c>
      <c r="F123" s="36">
        <v>1460.1666666666667</v>
      </c>
      <c r="G123" s="36">
        <v>1448.1333333333334</v>
      </c>
      <c r="H123" s="36">
        <v>1491.1333333333334</v>
      </c>
      <c r="I123" s="36">
        <v>1503.1666666666667</v>
      </c>
      <c r="J123" s="36">
        <v>1512.6333333333334</v>
      </c>
      <c r="K123" s="31">
        <v>1493.7</v>
      </c>
      <c r="L123" s="31">
        <v>1472.2</v>
      </c>
      <c r="M123" s="31">
        <v>13.13651</v>
      </c>
      <c r="N123" s="1"/>
      <c r="O123" s="1"/>
    </row>
    <row r="124" spans="1:15" ht="12.75" customHeight="1">
      <c r="A124" s="33">
        <v>114</v>
      </c>
      <c r="B124" s="53" t="s">
        <v>98</v>
      </c>
      <c r="C124" s="31">
        <v>166.07</v>
      </c>
      <c r="D124" s="36">
        <v>166.62333333333333</v>
      </c>
      <c r="E124" s="36">
        <v>165.05666666666667</v>
      </c>
      <c r="F124" s="36">
        <v>164.04333333333335</v>
      </c>
      <c r="G124" s="36">
        <v>162.4766666666667</v>
      </c>
      <c r="H124" s="36">
        <v>167.63666666666666</v>
      </c>
      <c r="I124" s="36">
        <v>169.20333333333332</v>
      </c>
      <c r="J124" s="36">
        <v>170.21666666666664</v>
      </c>
      <c r="K124" s="31">
        <v>168.19</v>
      </c>
      <c r="L124" s="31">
        <v>165.61</v>
      </c>
      <c r="M124" s="31">
        <v>18.7354</v>
      </c>
      <c r="N124" s="1"/>
      <c r="O124" s="1"/>
    </row>
    <row r="125" spans="1:15" ht="12.75" customHeight="1">
      <c r="A125" s="33">
        <v>115</v>
      </c>
      <c r="B125" s="53" t="s">
        <v>267</v>
      </c>
      <c r="C125" s="31">
        <v>1477.85</v>
      </c>
      <c r="D125" s="36">
        <v>1474.6499999999999</v>
      </c>
      <c r="E125" s="36">
        <v>1449.2999999999997</v>
      </c>
      <c r="F125" s="36">
        <v>1420.7499999999998</v>
      </c>
      <c r="G125" s="36">
        <v>1395.3999999999996</v>
      </c>
      <c r="H125" s="36">
        <v>1503.1999999999998</v>
      </c>
      <c r="I125" s="36">
        <v>1528.5499999999997</v>
      </c>
      <c r="J125" s="36">
        <v>1557.1</v>
      </c>
      <c r="K125" s="31">
        <v>1500</v>
      </c>
      <c r="L125" s="31">
        <v>1446.1</v>
      </c>
      <c r="M125" s="31">
        <v>3.38517</v>
      </c>
      <c r="N125" s="1"/>
      <c r="O125" s="1"/>
    </row>
    <row r="126" spans="1:15" ht="12.75" customHeight="1">
      <c r="A126" s="33">
        <v>116</v>
      </c>
      <c r="B126" s="53" t="s">
        <v>92</v>
      </c>
      <c r="C126" s="31">
        <v>474.8</v>
      </c>
      <c r="D126" s="36">
        <v>474.1166666666666</v>
      </c>
      <c r="E126" s="36">
        <v>471.9333333333332</v>
      </c>
      <c r="F126" s="36">
        <v>469.0666666666666</v>
      </c>
      <c r="G126" s="36">
        <v>466.8833333333332</v>
      </c>
      <c r="H126" s="36">
        <v>476.98333333333323</v>
      </c>
      <c r="I126" s="36">
        <v>479.16666666666663</v>
      </c>
      <c r="J126" s="36">
        <v>482.03333333333325</v>
      </c>
      <c r="K126" s="31">
        <v>476.3</v>
      </c>
      <c r="L126" s="31">
        <v>471.25</v>
      </c>
      <c r="M126" s="31">
        <v>85.79861</v>
      </c>
      <c r="N126" s="1"/>
      <c r="O126" s="1"/>
    </row>
    <row r="127" spans="1:15" ht="12.75" customHeight="1">
      <c r="A127" s="33">
        <v>117</v>
      </c>
      <c r="B127" s="53" t="s">
        <v>355</v>
      </c>
      <c r="C127" s="31">
        <v>2266.05</v>
      </c>
      <c r="D127" s="36">
        <v>2272.35</v>
      </c>
      <c r="E127" s="36">
        <v>2234.7</v>
      </c>
      <c r="F127" s="36">
        <v>2203.35</v>
      </c>
      <c r="G127" s="36">
        <v>2165.7</v>
      </c>
      <c r="H127" s="36">
        <v>2303.7</v>
      </c>
      <c r="I127" s="36">
        <v>2341.3500000000004</v>
      </c>
      <c r="J127" s="36">
        <v>2372.7</v>
      </c>
      <c r="K127" s="31">
        <v>2310</v>
      </c>
      <c r="L127" s="31">
        <v>2241</v>
      </c>
      <c r="M127" s="31">
        <v>49.46752</v>
      </c>
      <c r="N127" s="1"/>
      <c r="O127" s="1"/>
    </row>
    <row r="128" spans="1:15" ht="12.75" customHeight="1">
      <c r="A128" s="33">
        <v>118</v>
      </c>
      <c r="B128" s="53" t="s">
        <v>93</v>
      </c>
      <c r="C128" s="31">
        <v>5518.4</v>
      </c>
      <c r="D128" s="36">
        <v>5512.716666666667</v>
      </c>
      <c r="E128" s="36">
        <v>5431.433333333334</v>
      </c>
      <c r="F128" s="36">
        <v>5344.466666666667</v>
      </c>
      <c r="G128" s="36">
        <v>5263.183333333334</v>
      </c>
      <c r="H128" s="36">
        <v>5599.683333333334</v>
      </c>
      <c r="I128" s="36">
        <v>5680.966666666667</v>
      </c>
      <c r="J128" s="36">
        <v>5767.933333333334</v>
      </c>
      <c r="K128" s="31">
        <v>5594</v>
      </c>
      <c r="L128" s="31">
        <v>5425.75</v>
      </c>
      <c r="M128" s="31">
        <v>4.79608</v>
      </c>
      <c r="N128" s="1"/>
      <c r="O128" s="1"/>
    </row>
    <row r="129" spans="1:15" ht="12.75" customHeight="1">
      <c r="A129" s="33">
        <v>119</v>
      </c>
      <c r="B129" s="53" t="s">
        <v>94</v>
      </c>
      <c r="C129" s="31">
        <v>2861.45</v>
      </c>
      <c r="D129" s="36">
        <v>2862.5499999999997</v>
      </c>
      <c r="E129" s="36">
        <v>2831.0999999999995</v>
      </c>
      <c r="F129" s="36">
        <v>2800.7499999999995</v>
      </c>
      <c r="G129" s="36">
        <v>2769.2999999999993</v>
      </c>
      <c r="H129" s="36">
        <v>2892.8999999999996</v>
      </c>
      <c r="I129" s="36">
        <v>2924.3499999999995</v>
      </c>
      <c r="J129" s="36">
        <v>2954.7</v>
      </c>
      <c r="K129" s="31">
        <v>2894</v>
      </c>
      <c r="L129" s="31">
        <v>2832.2</v>
      </c>
      <c r="M129" s="31">
        <v>3.2968</v>
      </c>
      <c r="N129" s="1"/>
      <c r="O129" s="1"/>
    </row>
    <row r="130" spans="1:15" ht="12.75" customHeight="1">
      <c r="A130" s="33">
        <v>120</v>
      </c>
      <c r="B130" s="53" t="s">
        <v>356</v>
      </c>
      <c r="C130" s="31">
        <v>3653.9</v>
      </c>
      <c r="D130" s="36">
        <v>3643.3333333333335</v>
      </c>
      <c r="E130" s="36">
        <v>3611.666666666667</v>
      </c>
      <c r="F130" s="36">
        <v>3569.4333333333334</v>
      </c>
      <c r="G130" s="36">
        <v>3537.766666666667</v>
      </c>
      <c r="H130" s="36">
        <v>3685.566666666667</v>
      </c>
      <c r="I130" s="36">
        <v>3717.233333333334</v>
      </c>
      <c r="J130" s="36">
        <v>3759.466666666667</v>
      </c>
      <c r="K130" s="31">
        <v>3675</v>
      </c>
      <c r="L130" s="31">
        <v>3601.1</v>
      </c>
      <c r="M130" s="31">
        <v>1.60678</v>
      </c>
      <c r="N130" s="1"/>
      <c r="O130" s="1"/>
    </row>
    <row r="131" spans="1:15" ht="12.75" customHeight="1">
      <c r="A131" s="33">
        <v>121</v>
      </c>
      <c r="B131" s="53" t="s">
        <v>828</v>
      </c>
      <c r="C131" s="31">
        <v>1528</v>
      </c>
      <c r="D131" s="36">
        <v>1531.5</v>
      </c>
      <c r="E131" s="36">
        <v>1516.5</v>
      </c>
      <c r="F131" s="36">
        <v>1505</v>
      </c>
      <c r="G131" s="36">
        <v>1490</v>
      </c>
      <c r="H131" s="36">
        <v>1543</v>
      </c>
      <c r="I131" s="36">
        <v>1558</v>
      </c>
      <c r="J131" s="36">
        <v>1569.5</v>
      </c>
      <c r="K131" s="31">
        <v>1546.5</v>
      </c>
      <c r="L131" s="31">
        <v>1520</v>
      </c>
      <c r="M131" s="31">
        <v>0.52119</v>
      </c>
      <c r="N131" s="1"/>
      <c r="O131" s="1"/>
    </row>
    <row r="132" spans="1:15" ht="12.75" customHeight="1">
      <c r="A132" s="33">
        <v>122</v>
      </c>
      <c r="B132" s="53" t="s">
        <v>95</v>
      </c>
      <c r="C132" s="31">
        <v>1036.4</v>
      </c>
      <c r="D132" s="36">
        <v>1037.6000000000001</v>
      </c>
      <c r="E132" s="36">
        <v>1029.5000000000002</v>
      </c>
      <c r="F132" s="36">
        <v>1022.6000000000001</v>
      </c>
      <c r="G132" s="36">
        <v>1014.5000000000002</v>
      </c>
      <c r="H132" s="36">
        <v>1044.5000000000002</v>
      </c>
      <c r="I132" s="36">
        <v>1052.6000000000001</v>
      </c>
      <c r="J132" s="36">
        <v>1059.5000000000002</v>
      </c>
      <c r="K132" s="31">
        <v>1045.7</v>
      </c>
      <c r="L132" s="31">
        <v>1030.7</v>
      </c>
      <c r="M132" s="31">
        <v>12.07666</v>
      </c>
      <c r="N132" s="1"/>
      <c r="O132" s="1"/>
    </row>
    <row r="133" spans="1:15" ht="12.75" customHeight="1">
      <c r="A133" s="33">
        <v>123</v>
      </c>
      <c r="B133" s="53" t="s">
        <v>96</v>
      </c>
      <c r="C133" s="31">
        <v>1597.2</v>
      </c>
      <c r="D133" s="36">
        <v>1595.3833333333332</v>
      </c>
      <c r="E133" s="36">
        <v>1581.8166666666664</v>
      </c>
      <c r="F133" s="36">
        <v>1566.4333333333332</v>
      </c>
      <c r="G133" s="36">
        <v>1552.8666666666663</v>
      </c>
      <c r="H133" s="36">
        <v>1610.7666666666664</v>
      </c>
      <c r="I133" s="36">
        <v>1624.333333333333</v>
      </c>
      <c r="J133" s="36">
        <v>1639.7166666666665</v>
      </c>
      <c r="K133" s="31">
        <v>1608.95</v>
      </c>
      <c r="L133" s="31">
        <v>1580</v>
      </c>
      <c r="M133" s="31">
        <v>2.71474</v>
      </c>
      <c r="N133" s="1"/>
      <c r="O133" s="1"/>
    </row>
    <row r="134" spans="1:15" ht="12.75" customHeight="1">
      <c r="A134" s="33">
        <v>124</v>
      </c>
      <c r="B134" s="53" t="s">
        <v>794</v>
      </c>
      <c r="C134" s="31">
        <v>5576</v>
      </c>
      <c r="D134" s="36">
        <v>5567.983333333334</v>
      </c>
      <c r="E134" s="36">
        <v>5508.016666666667</v>
      </c>
      <c r="F134" s="36">
        <v>5440.033333333334</v>
      </c>
      <c r="G134" s="36">
        <v>5380.0666666666675</v>
      </c>
      <c r="H134" s="36">
        <v>5635.966666666667</v>
      </c>
      <c r="I134" s="36">
        <v>5695.933333333334</v>
      </c>
      <c r="J134" s="36">
        <v>5763.916666666667</v>
      </c>
      <c r="K134" s="31">
        <v>5627.95</v>
      </c>
      <c r="L134" s="31">
        <v>5500</v>
      </c>
      <c r="M134" s="31">
        <v>0.71915</v>
      </c>
      <c r="N134" s="1"/>
      <c r="O134" s="1"/>
    </row>
    <row r="135" spans="1:15" ht="12.75" customHeight="1">
      <c r="A135" s="33">
        <v>125</v>
      </c>
      <c r="B135" s="53" t="s">
        <v>357</v>
      </c>
      <c r="C135" s="31">
        <v>1374.4</v>
      </c>
      <c r="D135" s="36">
        <v>1372.45</v>
      </c>
      <c r="E135" s="36">
        <v>1336.95</v>
      </c>
      <c r="F135" s="36">
        <v>1299.5</v>
      </c>
      <c r="G135" s="36">
        <v>1264</v>
      </c>
      <c r="H135" s="36">
        <v>1409.9</v>
      </c>
      <c r="I135" s="36">
        <v>1445.4</v>
      </c>
      <c r="J135" s="36">
        <v>1482.8500000000001</v>
      </c>
      <c r="K135" s="31">
        <v>1407.95</v>
      </c>
      <c r="L135" s="31">
        <v>1335</v>
      </c>
      <c r="M135" s="31">
        <v>7.7028</v>
      </c>
      <c r="N135" s="1"/>
      <c r="O135" s="1"/>
    </row>
    <row r="136" spans="1:15" ht="12.75" customHeight="1">
      <c r="A136" s="33">
        <v>126</v>
      </c>
      <c r="B136" s="53" t="s">
        <v>97</v>
      </c>
      <c r="C136" s="31">
        <v>416.5</v>
      </c>
      <c r="D136" s="36">
        <v>412.7</v>
      </c>
      <c r="E136" s="36">
        <v>407.75</v>
      </c>
      <c r="F136" s="36">
        <v>399</v>
      </c>
      <c r="G136" s="36">
        <v>394.05</v>
      </c>
      <c r="H136" s="36">
        <v>421.45</v>
      </c>
      <c r="I136" s="36">
        <v>426.3999999999999</v>
      </c>
      <c r="J136" s="36">
        <v>435.15</v>
      </c>
      <c r="K136" s="31">
        <v>417.65</v>
      </c>
      <c r="L136" s="31">
        <v>403.95</v>
      </c>
      <c r="M136" s="31">
        <v>40.66325</v>
      </c>
      <c r="N136" s="1"/>
      <c r="O136" s="1"/>
    </row>
    <row r="137" spans="1:15" ht="12.75" customHeight="1">
      <c r="A137" s="33">
        <v>127</v>
      </c>
      <c r="B137" s="53" t="s">
        <v>99</v>
      </c>
      <c r="C137" s="31">
        <v>3985.8</v>
      </c>
      <c r="D137" s="36">
        <v>3967.816666666667</v>
      </c>
      <c r="E137" s="36">
        <v>3930.633333333334</v>
      </c>
      <c r="F137" s="36">
        <v>3875.466666666667</v>
      </c>
      <c r="G137" s="36">
        <v>3838.283333333334</v>
      </c>
      <c r="H137" s="36">
        <v>4022.983333333334</v>
      </c>
      <c r="I137" s="36">
        <v>4060.1666666666674</v>
      </c>
      <c r="J137" s="36">
        <v>4115.333333333334</v>
      </c>
      <c r="K137" s="31">
        <v>4005</v>
      </c>
      <c r="L137" s="31">
        <v>3912.65</v>
      </c>
      <c r="M137" s="31">
        <v>4.71217</v>
      </c>
      <c r="N137" s="1"/>
      <c r="O137" s="1"/>
    </row>
    <row r="138" spans="1:15" ht="12.75" customHeight="1">
      <c r="A138" s="33">
        <v>128</v>
      </c>
      <c r="B138" s="53" t="s">
        <v>358</v>
      </c>
      <c r="C138" s="31">
        <v>1843.05</v>
      </c>
      <c r="D138" s="36">
        <v>1848.0833333333333</v>
      </c>
      <c r="E138" s="36">
        <v>1821.4666666666665</v>
      </c>
      <c r="F138" s="36">
        <v>1799.8833333333332</v>
      </c>
      <c r="G138" s="36">
        <v>1773.2666666666664</v>
      </c>
      <c r="H138" s="36">
        <v>1869.6666666666665</v>
      </c>
      <c r="I138" s="36">
        <v>1896.2833333333333</v>
      </c>
      <c r="J138" s="36">
        <v>1917.8666666666666</v>
      </c>
      <c r="K138" s="31">
        <v>1874.7</v>
      </c>
      <c r="L138" s="31">
        <v>1826.5</v>
      </c>
      <c r="M138" s="31">
        <v>7.10543</v>
      </c>
      <c r="N138" s="1"/>
      <c r="O138" s="1"/>
    </row>
    <row r="139" spans="1:15" ht="12.75" customHeight="1">
      <c r="A139" s="33">
        <v>129</v>
      </c>
      <c r="B139" s="53" t="s">
        <v>359</v>
      </c>
      <c r="C139" s="31">
        <v>1005.7</v>
      </c>
      <c r="D139" s="36">
        <v>1000.8000000000001</v>
      </c>
      <c r="E139" s="36">
        <v>991.2500000000001</v>
      </c>
      <c r="F139" s="36">
        <v>976.8000000000001</v>
      </c>
      <c r="G139" s="36">
        <v>967.2500000000001</v>
      </c>
      <c r="H139" s="36">
        <v>1015.2500000000001</v>
      </c>
      <c r="I139" s="36">
        <v>1024.8000000000002</v>
      </c>
      <c r="J139" s="36">
        <v>1039.25</v>
      </c>
      <c r="K139" s="31">
        <v>1010.35</v>
      </c>
      <c r="L139" s="31">
        <v>986.35</v>
      </c>
      <c r="M139" s="31">
        <v>0.27306</v>
      </c>
      <c r="N139" s="1"/>
      <c r="O139" s="1"/>
    </row>
    <row r="140" spans="1:15" ht="12.75" customHeight="1">
      <c r="A140" s="33">
        <v>130</v>
      </c>
      <c r="B140" s="53" t="s">
        <v>106</v>
      </c>
      <c r="C140" s="31">
        <v>825.4</v>
      </c>
      <c r="D140" s="36">
        <v>825.5666666666666</v>
      </c>
      <c r="E140" s="36">
        <v>819.3833333333332</v>
      </c>
      <c r="F140" s="36">
        <v>813.3666666666666</v>
      </c>
      <c r="G140" s="36">
        <v>807.1833333333332</v>
      </c>
      <c r="H140" s="36">
        <v>831.5833333333333</v>
      </c>
      <c r="I140" s="36">
        <v>837.7666666666667</v>
      </c>
      <c r="J140" s="36">
        <v>843.7833333333333</v>
      </c>
      <c r="K140" s="31">
        <v>831.75</v>
      </c>
      <c r="L140" s="31">
        <v>819.55</v>
      </c>
      <c r="M140" s="31">
        <v>19.70264</v>
      </c>
      <c r="N140" s="1"/>
      <c r="O140" s="1"/>
    </row>
    <row r="141" spans="1:15" ht="12.75" customHeight="1">
      <c r="A141" s="33">
        <v>131</v>
      </c>
      <c r="B141" s="53" t="s">
        <v>863</v>
      </c>
      <c r="C141" s="31">
        <v>2118.55</v>
      </c>
      <c r="D141" s="36">
        <v>2100.6833333333334</v>
      </c>
      <c r="E141" s="36">
        <v>2071.616666666667</v>
      </c>
      <c r="F141" s="36">
        <v>2024.6833333333334</v>
      </c>
      <c r="G141" s="36">
        <v>1995.6166666666668</v>
      </c>
      <c r="H141" s="36">
        <v>2147.616666666667</v>
      </c>
      <c r="I141" s="36">
        <v>2176.6833333333334</v>
      </c>
      <c r="J141" s="36">
        <v>2223.616666666667</v>
      </c>
      <c r="K141" s="31">
        <v>2129.75</v>
      </c>
      <c r="L141" s="31">
        <v>2053.75</v>
      </c>
      <c r="M141" s="31">
        <v>0.84719</v>
      </c>
      <c r="N141" s="1"/>
      <c r="O141" s="1"/>
    </row>
    <row r="142" spans="1:15" ht="12.75" customHeight="1">
      <c r="A142" s="33">
        <v>132</v>
      </c>
      <c r="B142" s="53" t="s">
        <v>100</v>
      </c>
      <c r="C142" s="31">
        <v>610.95</v>
      </c>
      <c r="D142" s="36">
        <v>608.3000000000001</v>
      </c>
      <c r="E142" s="36">
        <v>603.3500000000001</v>
      </c>
      <c r="F142" s="36">
        <v>595.7500000000001</v>
      </c>
      <c r="G142" s="36">
        <v>590.8000000000002</v>
      </c>
      <c r="H142" s="36">
        <v>615.9000000000001</v>
      </c>
      <c r="I142" s="36">
        <v>620.8500000000001</v>
      </c>
      <c r="J142" s="36">
        <v>628.45</v>
      </c>
      <c r="K142" s="31">
        <v>613.25</v>
      </c>
      <c r="L142" s="31">
        <v>600.7</v>
      </c>
      <c r="M142" s="31">
        <v>24.69588</v>
      </c>
      <c r="N142" s="1"/>
      <c r="O142" s="1"/>
    </row>
    <row r="143" spans="1:15" ht="12.75" customHeight="1">
      <c r="A143" s="33">
        <v>133</v>
      </c>
      <c r="B143" s="53" t="s">
        <v>101</v>
      </c>
      <c r="C143" s="31">
        <v>1849.95</v>
      </c>
      <c r="D143" s="36">
        <v>1839.5833333333333</v>
      </c>
      <c r="E143" s="36">
        <v>1820.2666666666664</v>
      </c>
      <c r="F143" s="36">
        <v>1790.5833333333333</v>
      </c>
      <c r="G143" s="36">
        <v>1771.2666666666664</v>
      </c>
      <c r="H143" s="36">
        <v>1869.2666666666664</v>
      </c>
      <c r="I143" s="36">
        <v>1888.5833333333335</v>
      </c>
      <c r="J143" s="36">
        <v>1918.2666666666664</v>
      </c>
      <c r="K143" s="31">
        <v>1858.9</v>
      </c>
      <c r="L143" s="31">
        <v>1809.9</v>
      </c>
      <c r="M143" s="31">
        <v>3.93465</v>
      </c>
      <c r="N143" s="1"/>
      <c r="O143" s="1"/>
    </row>
    <row r="144" spans="1:15" ht="12.75" customHeight="1">
      <c r="A144" s="33">
        <v>134</v>
      </c>
      <c r="B144" s="53" t="s">
        <v>795</v>
      </c>
      <c r="C144" s="31">
        <v>3043.15</v>
      </c>
      <c r="D144" s="36">
        <v>3039.0166666666664</v>
      </c>
      <c r="E144" s="36">
        <v>2988.1333333333328</v>
      </c>
      <c r="F144" s="36">
        <v>2933.1166666666663</v>
      </c>
      <c r="G144" s="36">
        <v>2882.2333333333327</v>
      </c>
      <c r="H144" s="36">
        <v>3094.033333333333</v>
      </c>
      <c r="I144" s="36">
        <v>3144.916666666666</v>
      </c>
      <c r="J144" s="36">
        <v>3199.933333333333</v>
      </c>
      <c r="K144" s="31">
        <v>3089.9</v>
      </c>
      <c r="L144" s="31">
        <v>2984</v>
      </c>
      <c r="M144" s="31">
        <v>3.47764</v>
      </c>
      <c r="N144" s="1"/>
      <c r="O144" s="1"/>
    </row>
    <row r="145" spans="1:15" ht="12.75" customHeight="1">
      <c r="A145" s="33">
        <v>135</v>
      </c>
      <c r="B145" s="53" t="s">
        <v>360</v>
      </c>
      <c r="C145" s="31">
        <v>686.5</v>
      </c>
      <c r="D145" s="36">
        <v>686.5666666666666</v>
      </c>
      <c r="E145" s="36">
        <v>677.1333333333332</v>
      </c>
      <c r="F145" s="36">
        <v>667.7666666666667</v>
      </c>
      <c r="G145" s="36">
        <v>658.3333333333333</v>
      </c>
      <c r="H145" s="36">
        <v>695.9333333333332</v>
      </c>
      <c r="I145" s="36">
        <v>705.3666666666666</v>
      </c>
      <c r="J145" s="36">
        <v>714.7333333333331</v>
      </c>
      <c r="K145" s="31">
        <v>696</v>
      </c>
      <c r="L145" s="31">
        <v>677.2</v>
      </c>
      <c r="M145" s="31">
        <v>11.2425</v>
      </c>
      <c r="N145" s="1"/>
      <c r="O145" s="1"/>
    </row>
    <row r="146" spans="1:15" ht="12.75" customHeight="1">
      <c r="A146" s="33">
        <v>136</v>
      </c>
      <c r="B146" s="53" t="s">
        <v>102</v>
      </c>
      <c r="C146" s="31">
        <v>2616</v>
      </c>
      <c r="D146" s="36">
        <v>2590.3333333333335</v>
      </c>
      <c r="E146" s="36">
        <v>2535.666666666667</v>
      </c>
      <c r="F146" s="36">
        <v>2455.3333333333335</v>
      </c>
      <c r="G146" s="36">
        <v>2400.666666666667</v>
      </c>
      <c r="H146" s="36">
        <v>2670.666666666667</v>
      </c>
      <c r="I146" s="36">
        <v>2725.333333333334</v>
      </c>
      <c r="J146" s="36">
        <v>2805.666666666667</v>
      </c>
      <c r="K146" s="31">
        <v>2645</v>
      </c>
      <c r="L146" s="31">
        <v>2510</v>
      </c>
      <c r="M146" s="31">
        <v>6.14193</v>
      </c>
      <c r="N146" s="1"/>
      <c r="O146" s="1"/>
    </row>
    <row r="147" spans="1:15" ht="12.75" customHeight="1">
      <c r="A147" s="33">
        <v>137</v>
      </c>
      <c r="B147" s="53" t="s">
        <v>268</v>
      </c>
      <c r="C147" s="31">
        <v>399.85</v>
      </c>
      <c r="D147" s="36">
        <v>400.3</v>
      </c>
      <c r="E147" s="36">
        <v>397.6</v>
      </c>
      <c r="F147" s="36">
        <v>395.35</v>
      </c>
      <c r="G147" s="36">
        <v>392.65000000000003</v>
      </c>
      <c r="H147" s="36">
        <v>402.55</v>
      </c>
      <c r="I147" s="36">
        <v>405.24999999999994</v>
      </c>
      <c r="J147" s="36">
        <v>407.5</v>
      </c>
      <c r="K147" s="31">
        <v>403</v>
      </c>
      <c r="L147" s="31">
        <v>398.05</v>
      </c>
      <c r="M147" s="31">
        <v>11.34672</v>
      </c>
      <c r="N147" s="1"/>
      <c r="O147" s="1"/>
    </row>
    <row r="148" spans="1:15" ht="12.75" customHeight="1">
      <c r="A148" s="33">
        <v>138</v>
      </c>
      <c r="B148" s="53" t="s">
        <v>361</v>
      </c>
      <c r="C148" s="31">
        <v>166.88</v>
      </c>
      <c r="D148" s="36">
        <v>167.46333333333334</v>
      </c>
      <c r="E148" s="36">
        <v>164.43666666666667</v>
      </c>
      <c r="F148" s="36">
        <v>161.99333333333334</v>
      </c>
      <c r="G148" s="36">
        <v>158.96666666666667</v>
      </c>
      <c r="H148" s="36">
        <v>169.90666666666667</v>
      </c>
      <c r="I148" s="36">
        <v>172.93333333333337</v>
      </c>
      <c r="J148" s="36">
        <v>175.37666666666667</v>
      </c>
      <c r="K148" s="31">
        <v>170.49</v>
      </c>
      <c r="L148" s="31">
        <v>165.02</v>
      </c>
      <c r="M148" s="31">
        <v>18.82915</v>
      </c>
      <c r="N148" s="1"/>
      <c r="O148" s="1"/>
    </row>
    <row r="149" spans="1:15" ht="12.75" customHeight="1">
      <c r="A149" s="33">
        <v>139</v>
      </c>
      <c r="B149" s="53" t="s">
        <v>103</v>
      </c>
      <c r="C149" s="31">
        <v>4602.1</v>
      </c>
      <c r="D149" s="36">
        <v>4585.833333333333</v>
      </c>
      <c r="E149" s="36">
        <v>4556.466666666666</v>
      </c>
      <c r="F149" s="36">
        <v>4510.833333333333</v>
      </c>
      <c r="G149" s="36">
        <v>4481.466666666666</v>
      </c>
      <c r="H149" s="36">
        <v>4631.466666666666</v>
      </c>
      <c r="I149" s="36">
        <v>4660.833333333333</v>
      </c>
      <c r="J149" s="36">
        <v>4706.466666666666</v>
      </c>
      <c r="K149" s="31">
        <v>4615.2</v>
      </c>
      <c r="L149" s="31">
        <v>4540.2</v>
      </c>
      <c r="M149" s="31">
        <v>5.07284</v>
      </c>
      <c r="N149" s="1"/>
      <c r="O149" s="1"/>
    </row>
    <row r="150" spans="1:15" ht="12.75" customHeight="1">
      <c r="A150" s="33">
        <v>140</v>
      </c>
      <c r="B150" s="53" t="s">
        <v>104</v>
      </c>
      <c r="C150" s="31">
        <v>12446.45</v>
      </c>
      <c r="D150" s="36">
        <v>12342.916666666666</v>
      </c>
      <c r="E150" s="36">
        <v>12189.983333333332</v>
      </c>
      <c r="F150" s="36">
        <v>11933.516666666666</v>
      </c>
      <c r="G150" s="36">
        <v>11780.583333333332</v>
      </c>
      <c r="H150" s="36">
        <v>12599.383333333331</v>
      </c>
      <c r="I150" s="36">
        <v>12752.316666666666</v>
      </c>
      <c r="J150" s="36">
        <v>13008.783333333331</v>
      </c>
      <c r="K150" s="31">
        <v>12495.85</v>
      </c>
      <c r="L150" s="31">
        <v>12086.45</v>
      </c>
      <c r="M150" s="31">
        <v>5.66434</v>
      </c>
      <c r="N150" s="1"/>
      <c r="O150" s="1"/>
    </row>
    <row r="151" spans="1:15" ht="12.75" customHeight="1">
      <c r="A151" s="33">
        <v>141</v>
      </c>
      <c r="B151" s="53" t="s">
        <v>160</v>
      </c>
      <c r="C151" s="31">
        <v>2823.5</v>
      </c>
      <c r="D151" s="36">
        <v>2824.5499999999997</v>
      </c>
      <c r="E151" s="36">
        <v>2781.0999999999995</v>
      </c>
      <c r="F151" s="36">
        <v>2738.7</v>
      </c>
      <c r="G151" s="36">
        <v>2695.2499999999995</v>
      </c>
      <c r="H151" s="36">
        <v>2866.9499999999994</v>
      </c>
      <c r="I151" s="36">
        <v>2910.399999999999</v>
      </c>
      <c r="J151" s="36">
        <v>2952.7999999999993</v>
      </c>
      <c r="K151" s="31">
        <v>2868</v>
      </c>
      <c r="L151" s="31">
        <v>2782.15</v>
      </c>
      <c r="M151" s="31">
        <v>2.33857</v>
      </c>
      <c r="N151" s="1"/>
      <c r="O151" s="1"/>
    </row>
    <row r="152" spans="1:15" ht="12.75" customHeight="1">
      <c r="A152" s="33">
        <v>142</v>
      </c>
      <c r="B152" s="53" t="s">
        <v>107</v>
      </c>
      <c r="C152" s="31">
        <v>6353.7</v>
      </c>
      <c r="D152" s="36">
        <v>6390.283333333333</v>
      </c>
      <c r="E152" s="36">
        <v>6300.566666666666</v>
      </c>
      <c r="F152" s="36">
        <v>6247.4333333333325</v>
      </c>
      <c r="G152" s="36">
        <v>6157.716666666665</v>
      </c>
      <c r="H152" s="36">
        <v>6443.416666666666</v>
      </c>
      <c r="I152" s="36">
        <v>6533.133333333333</v>
      </c>
      <c r="J152" s="36">
        <v>6586.266666666666</v>
      </c>
      <c r="K152" s="31">
        <v>6480</v>
      </c>
      <c r="L152" s="31">
        <v>6337.15</v>
      </c>
      <c r="M152" s="31">
        <v>4.50385</v>
      </c>
      <c r="N152" s="1"/>
      <c r="O152" s="1"/>
    </row>
    <row r="153" spans="1:15" ht="12.75" customHeight="1">
      <c r="A153" s="33">
        <v>143</v>
      </c>
      <c r="B153" s="53" t="s">
        <v>362</v>
      </c>
      <c r="C153" s="31">
        <v>768.75</v>
      </c>
      <c r="D153" s="36">
        <v>766.9666666666667</v>
      </c>
      <c r="E153" s="36">
        <v>759.9333333333334</v>
      </c>
      <c r="F153" s="36">
        <v>751.1166666666667</v>
      </c>
      <c r="G153" s="36">
        <v>744.0833333333334</v>
      </c>
      <c r="H153" s="36">
        <v>775.7833333333334</v>
      </c>
      <c r="I153" s="36">
        <v>782.8166666666667</v>
      </c>
      <c r="J153" s="36">
        <v>791.6333333333334</v>
      </c>
      <c r="K153" s="31">
        <v>774</v>
      </c>
      <c r="L153" s="31">
        <v>758.15</v>
      </c>
      <c r="M153" s="31">
        <v>6.78232</v>
      </c>
      <c r="N153" s="1"/>
      <c r="O153" s="1"/>
    </row>
    <row r="154" spans="1:15" ht="12.75" customHeight="1">
      <c r="A154" s="33">
        <v>144</v>
      </c>
      <c r="B154" s="53" t="s">
        <v>363</v>
      </c>
      <c r="C154" s="31">
        <v>428.55</v>
      </c>
      <c r="D154" s="36">
        <v>426.61666666666673</v>
      </c>
      <c r="E154" s="36">
        <v>420.13333333333344</v>
      </c>
      <c r="F154" s="36">
        <v>411.7166666666667</v>
      </c>
      <c r="G154" s="36">
        <v>405.2333333333334</v>
      </c>
      <c r="H154" s="36">
        <v>435.0333333333335</v>
      </c>
      <c r="I154" s="36">
        <v>441.5166666666667</v>
      </c>
      <c r="J154" s="36">
        <v>449.9333333333335</v>
      </c>
      <c r="K154" s="31">
        <v>433.1</v>
      </c>
      <c r="L154" s="31">
        <v>418.2</v>
      </c>
      <c r="M154" s="31">
        <v>8.73432</v>
      </c>
      <c r="N154" s="1"/>
      <c r="O154" s="1"/>
    </row>
    <row r="155" spans="1:15" ht="12.75" customHeight="1">
      <c r="A155" s="33">
        <v>145</v>
      </c>
      <c r="B155" s="53" t="s">
        <v>364</v>
      </c>
      <c r="C155" s="31">
        <v>202</v>
      </c>
      <c r="D155" s="36">
        <v>201.8166666666667</v>
      </c>
      <c r="E155" s="36">
        <v>198.23333333333338</v>
      </c>
      <c r="F155" s="36">
        <v>194.4666666666667</v>
      </c>
      <c r="G155" s="36">
        <v>190.88333333333338</v>
      </c>
      <c r="H155" s="36">
        <v>205.58333333333337</v>
      </c>
      <c r="I155" s="36">
        <v>209.16666666666669</v>
      </c>
      <c r="J155" s="36">
        <v>212.93333333333337</v>
      </c>
      <c r="K155" s="31">
        <v>205.4</v>
      </c>
      <c r="L155" s="31">
        <v>198.05</v>
      </c>
      <c r="M155" s="31">
        <v>17.91915</v>
      </c>
      <c r="N155" s="1"/>
      <c r="O155" s="1"/>
    </row>
    <row r="156" spans="1:15" ht="12.75" customHeight="1">
      <c r="A156" s="33">
        <v>146</v>
      </c>
      <c r="B156" s="53" t="s">
        <v>365</v>
      </c>
      <c r="C156" s="31">
        <v>41.43</v>
      </c>
      <c r="D156" s="36">
        <v>41.550000000000004</v>
      </c>
      <c r="E156" s="36">
        <v>41.03000000000001</v>
      </c>
      <c r="F156" s="36">
        <v>40.63</v>
      </c>
      <c r="G156" s="36">
        <v>40.11000000000001</v>
      </c>
      <c r="H156" s="36">
        <v>41.95000000000001</v>
      </c>
      <c r="I156" s="36">
        <v>42.470000000000006</v>
      </c>
      <c r="J156" s="36">
        <v>42.87000000000001</v>
      </c>
      <c r="K156" s="31">
        <v>42.07</v>
      </c>
      <c r="L156" s="31">
        <v>41.15</v>
      </c>
      <c r="M156" s="31">
        <v>51.19278</v>
      </c>
      <c r="N156" s="1"/>
      <c r="O156" s="1"/>
    </row>
    <row r="157" spans="1:15" ht="12.75" customHeight="1">
      <c r="A157" s="33">
        <v>147</v>
      </c>
      <c r="B157" s="53" t="s">
        <v>108</v>
      </c>
      <c r="C157" s="31">
        <v>4635.55</v>
      </c>
      <c r="D157" s="36">
        <v>4663.666666666667</v>
      </c>
      <c r="E157" s="36">
        <v>4597.883333333334</v>
      </c>
      <c r="F157" s="36">
        <v>4560.216666666667</v>
      </c>
      <c r="G157" s="36">
        <v>4494.433333333334</v>
      </c>
      <c r="H157" s="36">
        <v>4701.333333333334</v>
      </c>
      <c r="I157" s="36">
        <v>4767.116666666667</v>
      </c>
      <c r="J157" s="36">
        <v>4804.783333333334</v>
      </c>
      <c r="K157" s="31">
        <v>4729.45</v>
      </c>
      <c r="L157" s="31">
        <v>4626</v>
      </c>
      <c r="M157" s="31">
        <v>13.64796</v>
      </c>
      <c r="N157" s="1"/>
      <c r="O157" s="1"/>
    </row>
    <row r="158" spans="1:15" ht="12.75" customHeight="1">
      <c r="A158" s="33">
        <v>148</v>
      </c>
      <c r="B158" s="53" t="s">
        <v>864</v>
      </c>
      <c r="C158" s="31">
        <v>1328.15</v>
      </c>
      <c r="D158" s="36">
        <v>1323.0666666666666</v>
      </c>
      <c r="E158" s="36">
        <v>1306.1333333333332</v>
      </c>
      <c r="F158" s="36">
        <v>1284.1166666666666</v>
      </c>
      <c r="G158" s="36">
        <v>1267.1833333333332</v>
      </c>
      <c r="H158" s="36">
        <v>1345.0833333333333</v>
      </c>
      <c r="I158" s="36">
        <v>1362.0166666666667</v>
      </c>
      <c r="J158" s="36">
        <v>1384.0333333333333</v>
      </c>
      <c r="K158" s="31">
        <v>1340</v>
      </c>
      <c r="L158" s="31">
        <v>1301.05</v>
      </c>
      <c r="M158" s="31">
        <v>2.17577</v>
      </c>
      <c r="N158" s="1"/>
      <c r="O158" s="1"/>
    </row>
    <row r="159" spans="1:15" ht="12.75" customHeight="1">
      <c r="A159" s="33">
        <v>149</v>
      </c>
      <c r="B159" s="53" t="s">
        <v>366</v>
      </c>
      <c r="C159" s="31">
        <v>732.2</v>
      </c>
      <c r="D159" s="36">
        <v>731.2833333333334</v>
      </c>
      <c r="E159" s="36">
        <v>719.3666666666668</v>
      </c>
      <c r="F159" s="36">
        <v>706.5333333333334</v>
      </c>
      <c r="G159" s="36">
        <v>694.6166666666668</v>
      </c>
      <c r="H159" s="36">
        <v>744.1166666666668</v>
      </c>
      <c r="I159" s="36">
        <v>756.0333333333335</v>
      </c>
      <c r="J159" s="36">
        <v>768.8666666666668</v>
      </c>
      <c r="K159" s="31">
        <v>743.2</v>
      </c>
      <c r="L159" s="31">
        <v>718.45</v>
      </c>
      <c r="M159" s="31">
        <v>1.99404</v>
      </c>
      <c r="N159" s="1"/>
      <c r="O159" s="1"/>
    </row>
    <row r="160" spans="1:15" ht="12.75" customHeight="1">
      <c r="A160" s="33">
        <v>150</v>
      </c>
      <c r="B160" s="53" t="s">
        <v>269</v>
      </c>
      <c r="C160" s="31">
        <v>721.1</v>
      </c>
      <c r="D160" s="36">
        <v>728.7333333333332</v>
      </c>
      <c r="E160" s="36">
        <v>682.4666666666665</v>
      </c>
      <c r="F160" s="36">
        <v>643.8333333333333</v>
      </c>
      <c r="G160" s="36">
        <v>597.5666666666665</v>
      </c>
      <c r="H160" s="36">
        <v>767.3666666666664</v>
      </c>
      <c r="I160" s="36">
        <v>813.6333333333331</v>
      </c>
      <c r="J160" s="36">
        <v>852.2666666666664</v>
      </c>
      <c r="K160" s="31">
        <v>775</v>
      </c>
      <c r="L160" s="31">
        <v>690.1</v>
      </c>
      <c r="M160" s="31">
        <v>105.49063</v>
      </c>
      <c r="N160" s="1"/>
      <c r="O160" s="1"/>
    </row>
    <row r="161" spans="1:15" ht="12.75" customHeight="1">
      <c r="A161" s="33">
        <v>151</v>
      </c>
      <c r="B161" s="53" t="s">
        <v>367</v>
      </c>
      <c r="C161" s="31">
        <v>2705.1</v>
      </c>
      <c r="D161" s="36">
        <v>2702.7000000000003</v>
      </c>
      <c r="E161" s="36">
        <v>2680.4000000000005</v>
      </c>
      <c r="F161" s="36">
        <v>2655.7000000000003</v>
      </c>
      <c r="G161" s="36">
        <v>2633.4000000000005</v>
      </c>
      <c r="H161" s="36">
        <v>2727.4000000000005</v>
      </c>
      <c r="I161" s="36">
        <v>2749.7000000000007</v>
      </c>
      <c r="J161" s="36">
        <v>2774.4000000000005</v>
      </c>
      <c r="K161" s="31">
        <v>2725</v>
      </c>
      <c r="L161" s="31">
        <v>2678</v>
      </c>
      <c r="M161" s="31">
        <v>0.58131</v>
      </c>
      <c r="N161" s="1"/>
      <c r="O161" s="1"/>
    </row>
    <row r="162" spans="1:15" ht="12.75" customHeight="1">
      <c r="A162" s="33">
        <v>152</v>
      </c>
      <c r="B162" s="53" t="s">
        <v>368</v>
      </c>
      <c r="C162" s="31">
        <v>256.25</v>
      </c>
      <c r="D162" s="36">
        <v>253.85</v>
      </c>
      <c r="E162" s="36">
        <v>250.8</v>
      </c>
      <c r="F162" s="36">
        <v>245.35000000000002</v>
      </c>
      <c r="G162" s="36">
        <v>242.30000000000004</v>
      </c>
      <c r="H162" s="36">
        <v>259.29999999999995</v>
      </c>
      <c r="I162" s="36">
        <v>262.35</v>
      </c>
      <c r="J162" s="36">
        <v>267.79999999999995</v>
      </c>
      <c r="K162" s="31">
        <v>256.9</v>
      </c>
      <c r="L162" s="31">
        <v>248.4</v>
      </c>
      <c r="M162" s="31">
        <v>42.42776</v>
      </c>
      <c r="N162" s="1"/>
      <c r="O162" s="1"/>
    </row>
    <row r="163" spans="1:15" ht="12.75" customHeight="1">
      <c r="A163" s="33">
        <v>153</v>
      </c>
      <c r="B163" s="53" t="s">
        <v>369</v>
      </c>
      <c r="C163" s="31">
        <v>96.31</v>
      </c>
      <c r="D163" s="36">
        <v>97.08333333333333</v>
      </c>
      <c r="E163" s="36">
        <v>95.27666666666666</v>
      </c>
      <c r="F163" s="36">
        <v>94.24333333333333</v>
      </c>
      <c r="G163" s="36">
        <v>92.43666666666665</v>
      </c>
      <c r="H163" s="36">
        <v>98.11666666666666</v>
      </c>
      <c r="I163" s="36">
        <v>99.92333333333333</v>
      </c>
      <c r="J163" s="36">
        <v>100.95666666666666</v>
      </c>
      <c r="K163" s="31">
        <v>98.89</v>
      </c>
      <c r="L163" s="31">
        <v>96.05</v>
      </c>
      <c r="M163" s="31">
        <v>36.01069</v>
      </c>
      <c r="N163" s="1"/>
      <c r="O163" s="1"/>
    </row>
    <row r="164" spans="1:15" ht="12.75" customHeight="1">
      <c r="A164" s="33">
        <v>154</v>
      </c>
      <c r="B164" s="53" t="s">
        <v>796</v>
      </c>
      <c r="C164" s="31">
        <v>1050.15</v>
      </c>
      <c r="D164" s="36">
        <v>1044.7</v>
      </c>
      <c r="E164" s="36">
        <v>1030.45</v>
      </c>
      <c r="F164" s="36">
        <v>1010.75</v>
      </c>
      <c r="G164" s="36">
        <v>996.5</v>
      </c>
      <c r="H164" s="36">
        <v>1064.4</v>
      </c>
      <c r="I164" s="36">
        <v>1078.65</v>
      </c>
      <c r="J164" s="36">
        <v>1098.3500000000001</v>
      </c>
      <c r="K164" s="31">
        <v>1058.95</v>
      </c>
      <c r="L164" s="31">
        <v>1025</v>
      </c>
      <c r="M164" s="31">
        <v>0.80293</v>
      </c>
      <c r="N164" s="1"/>
      <c r="O164" s="1"/>
    </row>
    <row r="165" spans="1:15" ht="12.75" customHeight="1">
      <c r="A165" s="33">
        <v>155</v>
      </c>
      <c r="B165" s="53" t="s">
        <v>109</v>
      </c>
      <c r="C165" s="31">
        <v>4141.75</v>
      </c>
      <c r="D165" s="36">
        <v>4151.983333333334</v>
      </c>
      <c r="E165" s="36">
        <v>4099.766666666667</v>
      </c>
      <c r="F165" s="36">
        <v>4057.7833333333338</v>
      </c>
      <c r="G165" s="36">
        <v>4005.5666666666675</v>
      </c>
      <c r="H165" s="36">
        <v>4193.966666666667</v>
      </c>
      <c r="I165" s="36">
        <v>4246.183333333334</v>
      </c>
      <c r="J165" s="36">
        <v>4288.166666666667</v>
      </c>
      <c r="K165" s="31">
        <v>4204.2</v>
      </c>
      <c r="L165" s="31">
        <v>4110</v>
      </c>
      <c r="M165" s="31">
        <v>2.29563</v>
      </c>
      <c r="N165" s="1"/>
      <c r="O165" s="1"/>
    </row>
    <row r="166" spans="1:15" ht="12.75" customHeight="1">
      <c r="A166" s="33">
        <v>156</v>
      </c>
      <c r="B166" s="53" t="s">
        <v>110</v>
      </c>
      <c r="C166" s="31">
        <v>569.4</v>
      </c>
      <c r="D166" s="36">
        <v>568.3833333333333</v>
      </c>
      <c r="E166" s="36">
        <v>564.0166666666667</v>
      </c>
      <c r="F166" s="36">
        <v>558.6333333333333</v>
      </c>
      <c r="G166" s="36">
        <v>554.2666666666667</v>
      </c>
      <c r="H166" s="36">
        <v>573.7666666666667</v>
      </c>
      <c r="I166" s="36">
        <v>578.1333333333332</v>
      </c>
      <c r="J166" s="36">
        <v>583.5166666666667</v>
      </c>
      <c r="K166" s="31">
        <v>572.75</v>
      </c>
      <c r="L166" s="31">
        <v>563</v>
      </c>
      <c r="M166" s="31">
        <v>34.08403</v>
      </c>
      <c r="N166" s="1"/>
      <c r="O166" s="1"/>
    </row>
    <row r="167" spans="1:15" ht="12.75" customHeight="1">
      <c r="A167" s="33">
        <v>157</v>
      </c>
      <c r="B167" s="53" t="s">
        <v>370</v>
      </c>
      <c r="C167" s="31">
        <v>472</v>
      </c>
      <c r="D167" s="36">
        <v>471.45</v>
      </c>
      <c r="E167" s="36">
        <v>464.9</v>
      </c>
      <c r="F167" s="36">
        <v>457.8</v>
      </c>
      <c r="G167" s="36">
        <v>451.25</v>
      </c>
      <c r="H167" s="36">
        <v>478.54999999999995</v>
      </c>
      <c r="I167" s="36">
        <v>485.1</v>
      </c>
      <c r="J167" s="36">
        <v>492.19999999999993</v>
      </c>
      <c r="K167" s="31">
        <v>478</v>
      </c>
      <c r="L167" s="31">
        <v>464.35</v>
      </c>
      <c r="M167" s="31">
        <v>2.26298</v>
      </c>
      <c r="N167" s="1"/>
      <c r="O167" s="1"/>
    </row>
    <row r="168" spans="1:15" ht="12.75" customHeight="1">
      <c r="A168" s="33">
        <v>158</v>
      </c>
      <c r="B168" s="53" t="s">
        <v>270</v>
      </c>
      <c r="C168" s="31">
        <v>175.95</v>
      </c>
      <c r="D168" s="36">
        <v>176.26666666666665</v>
      </c>
      <c r="E168" s="36">
        <v>174.83333333333331</v>
      </c>
      <c r="F168" s="36">
        <v>173.71666666666667</v>
      </c>
      <c r="G168" s="36">
        <v>172.28333333333333</v>
      </c>
      <c r="H168" s="36">
        <v>177.3833333333333</v>
      </c>
      <c r="I168" s="36">
        <v>178.81666666666663</v>
      </c>
      <c r="J168" s="36">
        <v>179.93333333333328</v>
      </c>
      <c r="K168" s="31">
        <v>177.7</v>
      </c>
      <c r="L168" s="31">
        <v>175.15</v>
      </c>
      <c r="M168" s="31">
        <v>23.42414</v>
      </c>
      <c r="N168" s="1"/>
      <c r="O168" s="1"/>
    </row>
    <row r="169" spans="1:15" ht="12.75" customHeight="1">
      <c r="A169" s="33">
        <v>159</v>
      </c>
      <c r="B169" s="53" t="s">
        <v>111</v>
      </c>
      <c r="C169" s="31">
        <v>177.74</v>
      </c>
      <c r="D169" s="36">
        <v>177.88666666666666</v>
      </c>
      <c r="E169" s="36">
        <v>176.57333333333332</v>
      </c>
      <c r="F169" s="36">
        <v>175.40666666666667</v>
      </c>
      <c r="G169" s="36">
        <v>174.09333333333333</v>
      </c>
      <c r="H169" s="36">
        <v>179.0533333333333</v>
      </c>
      <c r="I169" s="36">
        <v>180.36666666666665</v>
      </c>
      <c r="J169" s="36">
        <v>181.5333333333333</v>
      </c>
      <c r="K169" s="31">
        <v>179.2</v>
      </c>
      <c r="L169" s="31">
        <v>176.72</v>
      </c>
      <c r="M169" s="31">
        <v>52.7809</v>
      </c>
      <c r="N169" s="1"/>
      <c r="O169" s="1"/>
    </row>
    <row r="170" spans="1:15" ht="12.75" customHeight="1">
      <c r="A170" s="33">
        <v>160</v>
      </c>
      <c r="B170" s="53" t="s">
        <v>371</v>
      </c>
      <c r="C170" s="31">
        <v>1021.75</v>
      </c>
      <c r="D170" s="36">
        <v>1015.9166666666666</v>
      </c>
      <c r="E170" s="36">
        <v>986.8333333333333</v>
      </c>
      <c r="F170" s="36">
        <v>951.9166666666666</v>
      </c>
      <c r="G170" s="36">
        <v>922.8333333333333</v>
      </c>
      <c r="H170" s="36">
        <v>1050.8333333333333</v>
      </c>
      <c r="I170" s="36">
        <v>1079.9166666666665</v>
      </c>
      <c r="J170" s="36">
        <v>1114.8333333333333</v>
      </c>
      <c r="K170" s="31">
        <v>1045</v>
      </c>
      <c r="L170" s="31">
        <v>981</v>
      </c>
      <c r="M170" s="31">
        <v>15.94994</v>
      </c>
      <c r="N170" s="1"/>
      <c r="O170" s="1"/>
    </row>
    <row r="171" spans="1:15" ht="12.75" customHeight="1">
      <c r="A171" s="33">
        <v>161</v>
      </c>
      <c r="B171" s="53" t="s">
        <v>372</v>
      </c>
      <c r="C171" s="31">
        <v>5117.5</v>
      </c>
      <c r="D171" s="36">
        <v>5076.849999999999</v>
      </c>
      <c r="E171" s="36">
        <v>4954.699999999999</v>
      </c>
      <c r="F171" s="36">
        <v>4791.9</v>
      </c>
      <c r="G171" s="36">
        <v>4669.749999999999</v>
      </c>
      <c r="H171" s="36">
        <v>5239.649999999999</v>
      </c>
      <c r="I171" s="36">
        <v>5361.799999999998</v>
      </c>
      <c r="J171" s="36">
        <v>5524.5999999999985</v>
      </c>
      <c r="K171" s="31">
        <v>5199</v>
      </c>
      <c r="L171" s="31">
        <v>4914.05</v>
      </c>
      <c r="M171" s="31">
        <v>1.99972</v>
      </c>
      <c r="N171" s="1"/>
      <c r="O171" s="1"/>
    </row>
    <row r="172" spans="1:15" ht="12.75" customHeight="1">
      <c r="A172" s="33">
        <v>162</v>
      </c>
      <c r="B172" s="53" t="s">
        <v>373</v>
      </c>
      <c r="C172" s="31">
        <v>1643.65</v>
      </c>
      <c r="D172" s="36">
        <v>1621.0333333333335</v>
      </c>
      <c r="E172" s="36">
        <v>1582.666666666667</v>
      </c>
      <c r="F172" s="36">
        <v>1521.6833333333334</v>
      </c>
      <c r="G172" s="36">
        <v>1483.3166666666668</v>
      </c>
      <c r="H172" s="36">
        <v>1682.016666666667</v>
      </c>
      <c r="I172" s="36">
        <v>1720.3833333333334</v>
      </c>
      <c r="J172" s="36">
        <v>1781.3666666666672</v>
      </c>
      <c r="K172" s="31">
        <v>1659.4</v>
      </c>
      <c r="L172" s="31">
        <v>1560.05</v>
      </c>
      <c r="M172" s="31">
        <v>1.64844</v>
      </c>
      <c r="N172" s="1"/>
      <c r="O172" s="1"/>
    </row>
    <row r="173" spans="1:15" ht="12.75" customHeight="1">
      <c r="A173" s="33">
        <v>163</v>
      </c>
      <c r="B173" s="53" t="s">
        <v>374</v>
      </c>
      <c r="C173" s="31">
        <v>332.6</v>
      </c>
      <c r="D173" s="36">
        <v>329.3333333333333</v>
      </c>
      <c r="E173" s="36">
        <v>324.46666666666664</v>
      </c>
      <c r="F173" s="36">
        <v>316.3333333333333</v>
      </c>
      <c r="G173" s="36">
        <v>311.46666666666664</v>
      </c>
      <c r="H173" s="36">
        <v>337.46666666666664</v>
      </c>
      <c r="I173" s="36">
        <v>342.3333333333333</v>
      </c>
      <c r="J173" s="36">
        <v>350.46666666666664</v>
      </c>
      <c r="K173" s="31">
        <v>334.2</v>
      </c>
      <c r="L173" s="31">
        <v>321.2</v>
      </c>
      <c r="M173" s="31">
        <v>8.14441</v>
      </c>
      <c r="N173" s="1"/>
      <c r="O173" s="1"/>
    </row>
    <row r="174" spans="1:15" ht="12.75" customHeight="1">
      <c r="A174" s="33">
        <v>164</v>
      </c>
      <c r="B174" s="53" t="s">
        <v>375</v>
      </c>
      <c r="C174" s="31">
        <v>213.94</v>
      </c>
      <c r="D174" s="36">
        <v>212.79666666666665</v>
      </c>
      <c r="E174" s="36">
        <v>209.5933333333333</v>
      </c>
      <c r="F174" s="36">
        <v>205.24666666666664</v>
      </c>
      <c r="G174" s="36">
        <v>202.0433333333333</v>
      </c>
      <c r="H174" s="36">
        <v>217.14333333333332</v>
      </c>
      <c r="I174" s="36">
        <v>220.34666666666664</v>
      </c>
      <c r="J174" s="36">
        <v>224.69333333333333</v>
      </c>
      <c r="K174" s="31">
        <v>216</v>
      </c>
      <c r="L174" s="31">
        <v>208.45</v>
      </c>
      <c r="M174" s="31">
        <v>29.14827</v>
      </c>
      <c r="N174" s="1"/>
      <c r="O174" s="1"/>
    </row>
    <row r="175" spans="1:15" ht="12.75" customHeight="1">
      <c r="A175" s="33">
        <v>165</v>
      </c>
      <c r="B175" s="53" t="s">
        <v>797</v>
      </c>
      <c r="C175" s="31">
        <v>822.6</v>
      </c>
      <c r="D175" s="36">
        <v>815.5333333333334</v>
      </c>
      <c r="E175" s="36">
        <v>803.8666666666668</v>
      </c>
      <c r="F175" s="36">
        <v>785.1333333333333</v>
      </c>
      <c r="G175" s="36">
        <v>773.4666666666667</v>
      </c>
      <c r="H175" s="36">
        <v>834.2666666666669</v>
      </c>
      <c r="I175" s="36">
        <v>845.9333333333336</v>
      </c>
      <c r="J175" s="36">
        <v>864.666666666667</v>
      </c>
      <c r="K175" s="31">
        <v>827.2</v>
      </c>
      <c r="L175" s="31">
        <v>796.8</v>
      </c>
      <c r="M175" s="31">
        <v>4.258</v>
      </c>
      <c r="N175" s="1"/>
      <c r="O175" s="1"/>
    </row>
    <row r="176" spans="1:15" ht="12.75" customHeight="1">
      <c r="A176" s="33">
        <v>166</v>
      </c>
      <c r="B176" s="53" t="s">
        <v>271</v>
      </c>
      <c r="C176" s="31">
        <v>471.55</v>
      </c>
      <c r="D176" s="36">
        <v>474.73333333333335</v>
      </c>
      <c r="E176" s="36">
        <v>467.0166666666667</v>
      </c>
      <c r="F176" s="36">
        <v>462.48333333333335</v>
      </c>
      <c r="G176" s="36">
        <v>454.7666666666667</v>
      </c>
      <c r="H176" s="36">
        <v>479.2666666666667</v>
      </c>
      <c r="I176" s="36">
        <v>486.9833333333334</v>
      </c>
      <c r="J176" s="36">
        <v>491.5166666666667</v>
      </c>
      <c r="K176" s="31">
        <v>482.45</v>
      </c>
      <c r="L176" s="31">
        <v>470.2</v>
      </c>
      <c r="M176" s="31">
        <v>14.68186</v>
      </c>
      <c r="N176" s="1"/>
      <c r="O176" s="1"/>
    </row>
    <row r="177" spans="1:15" ht="12.75" customHeight="1">
      <c r="A177" s="33">
        <v>167</v>
      </c>
      <c r="B177" s="53" t="s">
        <v>112</v>
      </c>
      <c r="C177" s="31">
        <v>222.55</v>
      </c>
      <c r="D177" s="36">
        <v>222.03333333333333</v>
      </c>
      <c r="E177" s="36">
        <v>220.06666666666666</v>
      </c>
      <c r="F177" s="36">
        <v>217.58333333333334</v>
      </c>
      <c r="G177" s="36">
        <v>215.61666666666667</v>
      </c>
      <c r="H177" s="36">
        <v>224.51666666666665</v>
      </c>
      <c r="I177" s="36">
        <v>226.4833333333333</v>
      </c>
      <c r="J177" s="36">
        <v>228.96666666666664</v>
      </c>
      <c r="K177" s="31">
        <v>224</v>
      </c>
      <c r="L177" s="31">
        <v>219.55</v>
      </c>
      <c r="M177" s="31">
        <v>200.94833</v>
      </c>
      <c r="N177" s="1"/>
      <c r="O177" s="1"/>
    </row>
    <row r="178" spans="1:15" ht="12.75" customHeight="1">
      <c r="A178" s="33">
        <v>168</v>
      </c>
      <c r="B178" s="53" t="s">
        <v>376</v>
      </c>
      <c r="C178" s="31">
        <v>1376.95</v>
      </c>
      <c r="D178" s="36">
        <v>1360.1666666666667</v>
      </c>
      <c r="E178" s="36">
        <v>1333.7833333333335</v>
      </c>
      <c r="F178" s="36">
        <v>1290.6166666666668</v>
      </c>
      <c r="G178" s="36">
        <v>1264.2333333333336</v>
      </c>
      <c r="H178" s="36">
        <v>1403.3333333333335</v>
      </c>
      <c r="I178" s="36">
        <v>1429.7166666666667</v>
      </c>
      <c r="J178" s="36">
        <v>1472.8833333333334</v>
      </c>
      <c r="K178" s="31">
        <v>1386.55</v>
      </c>
      <c r="L178" s="31">
        <v>1317</v>
      </c>
      <c r="M178" s="31">
        <v>1.94434</v>
      </c>
      <c r="N178" s="1"/>
      <c r="O178" s="1"/>
    </row>
    <row r="179" spans="1:15" ht="12.75" customHeight="1">
      <c r="A179" s="33">
        <v>169</v>
      </c>
      <c r="B179" s="53" t="s">
        <v>115</v>
      </c>
      <c r="C179" s="31">
        <v>97.62</v>
      </c>
      <c r="D179" s="36">
        <v>96.94333333333333</v>
      </c>
      <c r="E179" s="36">
        <v>95.93666666666665</v>
      </c>
      <c r="F179" s="36">
        <v>94.25333333333333</v>
      </c>
      <c r="G179" s="36">
        <v>93.24666666666666</v>
      </c>
      <c r="H179" s="36">
        <v>98.62666666666665</v>
      </c>
      <c r="I179" s="36">
        <v>99.63333333333331</v>
      </c>
      <c r="J179" s="36">
        <v>101.31666666666665</v>
      </c>
      <c r="K179" s="31">
        <v>97.95</v>
      </c>
      <c r="L179" s="31">
        <v>95.26</v>
      </c>
      <c r="M179" s="31">
        <v>207.27809</v>
      </c>
      <c r="N179" s="1"/>
      <c r="O179" s="1"/>
    </row>
    <row r="180" spans="1:15" ht="12.75" customHeight="1">
      <c r="A180" s="33">
        <v>170</v>
      </c>
      <c r="B180" s="53" t="s">
        <v>784</v>
      </c>
      <c r="C180" s="31">
        <v>2306.5</v>
      </c>
      <c r="D180" s="36">
        <v>2247.733333333333</v>
      </c>
      <c r="E180" s="36">
        <v>2186.4666666666662</v>
      </c>
      <c r="F180" s="36">
        <v>2066.433333333333</v>
      </c>
      <c r="G180" s="36">
        <v>2005.166666666666</v>
      </c>
      <c r="H180" s="36">
        <v>2367.7666666666664</v>
      </c>
      <c r="I180" s="36">
        <v>2429.0333333333338</v>
      </c>
      <c r="J180" s="36">
        <v>2549.0666666666666</v>
      </c>
      <c r="K180" s="31">
        <v>2309</v>
      </c>
      <c r="L180" s="31">
        <v>2127.7</v>
      </c>
      <c r="M180" s="31">
        <v>95.13296</v>
      </c>
      <c r="N180" s="1"/>
      <c r="O180" s="1"/>
    </row>
    <row r="181" spans="1:15" ht="12.75" customHeight="1">
      <c r="A181" s="33">
        <v>171</v>
      </c>
      <c r="B181" s="53" t="s">
        <v>377</v>
      </c>
      <c r="C181" s="31">
        <v>383.35</v>
      </c>
      <c r="D181" s="36">
        <v>384.09999999999997</v>
      </c>
      <c r="E181" s="36">
        <v>376.29999999999995</v>
      </c>
      <c r="F181" s="36">
        <v>369.25</v>
      </c>
      <c r="G181" s="36">
        <v>361.45</v>
      </c>
      <c r="H181" s="36">
        <v>391.1499999999999</v>
      </c>
      <c r="I181" s="36">
        <v>398.95</v>
      </c>
      <c r="J181" s="36">
        <v>405.9999999999999</v>
      </c>
      <c r="K181" s="31">
        <v>391.9</v>
      </c>
      <c r="L181" s="31">
        <v>377.05</v>
      </c>
      <c r="M181" s="31">
        <v>15.40642</v>
      </c>
      <c r="N181" s="1"/>
      <c r="O181" s="1"/>
    </row>
    <row r="182" spans="1:15" ht="12.75" customHeight="1">
      <c r="A182" s="33">
        <v>172</v>
      </c>
      <c r="B182" s="53" t="s">
        <v>829</v>
      </c>
      <c r="C182" s="31">
        <v>7308.25</v>
      </c>
      <c r="D182" s="36">
        <v>7339.416666666667</v>
      </c>
      <c r="E182" s="36">
        <v>7218.833333333334</v>
      </c>
      <c r="F182" s="36">
        <v>7129.416666666667</v>
      </c>
      <c r="G182" s="36">
        <v>7008.833333333334</v>
      </c>
      <c r="H182" s="36">
        <v>7428.833333333334</v>
      </c>
      <c r="I182" s="36">
        <v>7549.416666666668</v>
      </c>
      <c r="J182" s="36">
        <v>7638.833333333334</v>
      </c>
      <c r="K182" s="31">
        <v>7460</v>
      </c>
      <c r="L182" s="31">
        <v>7250</v>
      </c>
      <c r="M182" s="31">
        <v>0.75118</v>
      </c>
      <c r="N182" s="1"/>
      <c r="O182" s="1"/>
    </row>
    <row r="183" spans="1:15" ht="12.75" customHeight="1">
      <c r="A183" s="33">
        <v>173</v>
      </c>
      <c r="B183" s="53" t="s">
        <v>272</v>
      </c>
      <c r="C183" s="31">
        <v>1818.15</v>
      </c>
      <c r="D183" s="36">
        <v>1823.5833333333333</v>
      </c>
      <c r="E183" s="36">
        <v>1804.7166666666665</v>
      </c>
      <c r="F183" s="36">
        <v>1791.2833333333333</v>
      </c>
      <c r="G183" s="36">
        <v>1772.4166666666665</v>
      </c>
      <c r="H183" s="36">
        <v>1837.0166666666664</v>
      </c>
      <c r="I183" s="36">
        <v>1855.8833333333332</v>
      </c>
      <c r="J183" s="36">
        <v>1869.3166666666664</v>
      </c>
      <c r="K183" s="31">
        <v>1842.45</v>
      </c>
      <c r="L183" s="31">
        <v>1810.15</v>
      </c>
      <c r="M183" s="31">
        <v>0.99268</v>
      </c>
      <c r="N183" s="1"/>
      <c r="O183" s="1"/>
    </row>
    <row r="184" spans="1:15" ht="12.75" customHeight="1">
      <c r="A184" s="33">
        <v>174</v>
      </c>
      <c r="B184" s="53" t="s">
        <v>378</v>
      </c>
      <c r="C184" s="31">
        <v>2605.2</v>
      </c>
      <c r="D184" s="36">
        <v>2624.5166666666664</v>
      </c>
      <c r="E184" s="36">
        <v>2574.683333333333</v>
      </c>
      <c r="F184" s="36">
        <v>2544.1666666666665</v>
      </c>
      <c r="G184" s="36">
        <v>2494.333333333333</v>
      </c>
      <c r="H184" s="36">
        <v>2655.033333333333</v>
      </c>
      <c r="I184" s="36">
        <v>2704.866666666667</v>
      </c>
      <c r="J184" s="36">
        <v>2735.3833333333328</v>
      </c>
      <c r="K184" s="31">
        <v>2674.35</v>
      </c>
      <c r="L184" s="31">
        <v>2594</v>
      </c>
      <c r="M184" s="31">
        <v>0.78033</v>
      </c>
      <c r="N184" s="1"/>
      <c r="O184" s="1"/>
    </row>
    <row r="185" spans="1:15" ht="12.75" customHeight="1">
      <c r="A185" s="33">
        <v>175</v>
      </c>
      <c r="B185" s="53" t="s">
        <v>830</v>
      </c>
      <c r="C185" s="31">
        <v>887.4</v>
      </c>
      <c r="D185" s="36">
        <v>885.8000000000001</v>
      </c>
      <c r="E185" s="36">
        <v>866.6000000000001</v>
      </c>
      <c r="F185" s="36">
        <v>845.8000000000001</v>
      </c>
      <c r="G185" s="36">
        <v>826.6000000000001</v>
      </c>
      <c r="H185" s="36">
        <v>906.6000000000001</v>
      </c>
      <c r="I185" s="36">
        <v>925.8000000000002</v>
      </c>
      <c r="J185" s="36">
        <v>946.6000000000001</v>
      </c>
      <c r="K185" s="31">
        <v>905</v>
      </c>
      <c r="L185" s="31">
        <v>865</v>
      </c>
      <c r="M185" s="31">
        <v>1.35445</v>
      </c>
      <c r="N185" s="1"/>
      <c r="O185" s="1"/>
    </row>
    <row r="186" spans="1:15" ht="12.75" customHeight="1">
      <c r="A186" s="33">
        <v>176</v>
      </c>
      <c r="B186" s="53" t="s">
        <v>113</v>
      </c>
      <c r="C186" s="31">
        <v>1267.45</v>
      </c>
      <c r="D186" s="36">
        <v>1257.3</v>
      </c>
      <c r="E186" s="36">
        <v>1242.25</v>
      </c>
      <c r="F186" s="36">
        <v>1217.05</v>
      </c>
      <c r="G186" s="36">
        <v>1202</v>
      </c>
      <c r="H186" s="36">
        <v>1282.5</v>
      </c>
      <c r="I186" s="36">
        <v>1297.5499999999997</v>
      </c>
      <c r="J186" s="36">
        <v>1322.75</v>
      </c>
      <c r="K186" s="31">
        <v>1272.35</v>
      </c>
      <c r="L186" s="31">
        <v>1232.1</v>
      </c>
      <c r="M186" s="31">
        <v>6.77834</v>
      </c>
      <c r="N186" s="1"/>
      <c r="O186" s="1"/>
    </row>
    <row r="187" spans="1:15" ht="12.75" customHeight="1">
      <c r="A187" s="33">
        <v>177</v>
      </c>
      <c r="B187" s="53" t="s">
        <v>800</v>
      </c>
      <c r="C187" s="31">
        <v>1270.55</v>
      </c>
      <c r="D187" s="36">
        <v>1267.3</v>
      </c>
      <c r="E187" s="36">
        <v>1247.25</v>
      </c>
      <c r="F187" s="36">
        <v>1223.95</v>
      </c>
      <c r="G187" s="36">
        <v>1203.9</v>
      </c>
      <c r="H187" s="36">
        <v>1290.6</v>
      </c>
      <c r="I187" s="36">
        <v>1310.6499999999996</v>
      </c>
      <c r="J187" s="36">
        <v>1333.9499999999998</v>
      </c>
      <c r="K187" s="31">
        <v>1287.35</v>
      </c>
      <c r="L187" s="31">
        <v>1244</v>
      </c>
      <c r="M187" s="31">
        <v>11.97679</v>
      </c>
      <c r="N187" s="1"/>
      <c r="O187" s="1"/>
    </row>
    <row r="188" spans="1:15" ht="12.75" customHeight="1">
      <c r="A188" s="33">
        <v>178</v>
      </c>
      <c r="B188" s="53" t="s">
        <v>831</v>
      </c>
      <c r="C188" s="31">
        <v>1090.8</v>
      </c>
      <c r="D188" s="36">
        <v>1084.5666666666666</v>
      </c>
      <c r="E188" s="36">
        <v>1072.2333333333331</v>
      </c>
      <c r="F188" s="36">
        <v>1053.6666666666665</v>
      </c>
      <c r="G188" s="36">
        <v>1041.333333333333</v>
      </c>
      <c r="H188" s="36">
        <v>1103.1333333333332</v>
      </c>
      <c r="I188" s="36">
        <v>1115.4666666666667</v>
      </c>
      <c r="J188" s="36">
        <v>1134.0333333333333</v>
      </c>
      <c r="K188" s="31">
        <v>1096.9</v>
      </c>
      <c r="L188" s="31">
        <v>1066</v>
      </c>
      <c r="M188" s="31">
        <v>2.53241</v>
      </c>
      <c r="N188" s="1"/>
      <c r="O188" s="1"/>
    </row>
    <row r="189" spans="1:15" ht="12.75" customHeight="1">
      <c r="A189" s="33">
        <v>179</v>
      </c>
      <c r="B189" s="53" t="s">
        <v>379</v>
      </c>
      <c r="C189" s="31">
        <v>4258.8</v>
      </c>
      <c r="D189" s="36">
        <v>4233.083333333333</v>
      </c>
      <c r="E189" s="36">
        <v>4177.166666666666</v>
      </c>
      <c r="F189" s="36">
        <v>4095.533333333333</v>
      </c>
      <c r="G189" s="36">
        <v>4039.616666666666</v>
      </c>
      <c r="H189" s="36">
        <v>4314.716666666666</v>
      </c>
      <c r="I189" s="36">
        <v>4370.633333333332</v>
      </c>
      <c r="J189" s="36">
        <v>4452.266666666666</v>
      </c>
      <c r="K189" s="31">
        <v>4289</v>
      </c>
      <c r="L189" s="31">
        <v>4151.45</v>
      </c>
      <c r="M189" s="31">
        <v>0.75404</v>
      </c>
      <c r="N189" s="1"/>
      <c r="O189" s="1"/>
    </row>
    <row r="190" spans="1:15" ht="12.75" customHeight="1">
      <c r="A190" s="33">
        <v>180</v>
      </c>
      <c r="B190" s="53" t="s">
        <v>117</v>
      </c>
      <c r="C190" s="31">
        <v>1398.05</v>
      </c>
      <c r="D190" s="36">
        <v>1390.1000000000001</v>
      </c>
      <c r="E190" s="36">
        <v>1378.2000000000003</v>
      </c>
      <c r="F190" s="36">
        <v>1358.3500000000001</v>
      </c>
      <c r="G190" s="36">
        <v>1346.4500000000003</v>
      </c>
      <c r="H190" s="36">
        <v>1409.9500000000003</v>
      </c>
      <c r="I190" s="36">
        <v>1421.8500000000004</v>
      </c>
      <c r="J190" s="36">
        <v>1441.7000000000003</v>
      </c>
      <c r="K190" s="31">
        <v>1402</v>
      </c>
      <c r="L190" s="31">
        <v>1370.25</v>
      </c>
      <c r="M190" s="31">
        <v>8.43562</v>
      </c>
      <c r="N190" s="1"/>
      <c r="O190" s="1"/>
    </row>
    <row r="191" spans="1:15" ht="12.75" customHeight="1">
      <c r="A191" s="33">
        <v>181</v>
      </c>
      <c r="B191" s="53" t="s">
        <v>380</v>
      </c>
      <c r="C191" s="31">
        <v>886.15</v>
      </c>
      <c r="D191" s="36">
        <v>879.0666666666666</v>
      </c>
      <c r="E191" s="36">
        <v>865.1333333333332</v>
      </c>
      <c r="F191" s="36">
        <v>844.1166666666666</v>
      </c>
      <c r="G191" s="36">
        <v>830.1833333333332</v>
      </c>
      <c r="H191" s="36">
        <v>900.0833333333333</v>
      </c>
      <c r="I191" s="36">
        <v>914.0166666666667</v>
      </c>
      <c r="J191" s="36">
        <v>935.0333333333333</v>
      </c>
      <c r="K191" s="31">
        <v>893</v>
      </c>
      <c r="L191" s="31">
        <v>858.05</v>
      </c>
      <c r="M191" s="31">
        <v>5.10262</v>
      </c>
      <c r="N191" s="1"/>
      <c r="O191" s="1"/>
    </row>
    <row r="192" spans="1:15" ht="12.75" customHeight="1">
      <c r="A192" s="33">
        <v>182</v>
      </c>
      <c r="B192" s="53" t="s">
        <v>118</v>
      </c>
      <c r="C192" s="31">
        <v>3161.65</v>
      </c>
      <c r="D192" s="36">
        <v>3201.9</v>
      </c>
      <c r="E192" s="36">
        <v>3113.8</v>
      </c>
      <c r="F192" s="36">
        <v>3065.9500000000003</v>
      </c>
      <c r="G192" s="36">
        <v>2977.8500000000004</v>
      </c>
      <c r="H192" s="36">
        <v>3249.75</v>
      </c>
      <c r="I192" s="36">
        <v>3337.8499999999995</v>
      </c>
      <c r="J192" s="36">
        <v>3385.7</v>
      </c>
      <c r="K192" s="31">
        <v>3290</v>
      </c>
      <c r="L192" s="31">
        <v>3154.05</v>
      </c>
      <c r="M192" s="31">
        <v>10.73187</v>
      </c>
      <c r="N192" s="1"/>
      <c r="O192" s="1"/>
    </row>
    <row r="193" spans="1:15" ht="12.75" customHeight="1">
      <c r="A193" s="33">
        <v>183</v>
      </c>
      <c r="B193" s="53" t="s">
        <v>119</v>
      </c>
      <c r="C193" s="31">
        <v>494.65</v>
      </c>
      <c r="D193" s="36">
        <v>494.93333333333334</v>
      </c>
      <c r="E193" s="36">
        <v>491.4666666666667</v>
      </c>
      <c r="F193" s="36">
        <v>488.28333333333336</v>
      </c>
      <c r="G193" s="36">
        <v>484.8166666666667</v>
      </c>
      <c r="H193" s="36">
        <v>498.1166666666667</v>
      </c>
      <c r="I193" s="36">
        <v>501.58333333333326</v>
      </c>
      <c r="J193" s="36">
        <v>504.76666666666665</v>
      </c>
      <c r="K193" s="31">
        <v>498.4</v>
      </c>
      <c r="L193" s="31">
        <v>491.75</v>
      </c>
      <c r="M193" s="31">
        <v>9.99183</v>
      </c>
      <c r="N193" s="1"/>
      <c r="O193" s="1"/>
    </row>
    <row r="194" spans="1:15" ht="12.75" customHeight="1">
      <c r="A194" s="33">
        <v>184</v>
      </c>
      <c r="B194" s="53" t="s">
        <v>381</v>
      </c>
      <c r="C194" s="31">
        <v>573.3</v>
      </c>
      <c r="D194" s="36">
        <v>570.4333333333333</v>
      </c>
      <c r="E194" s="36">
        <v>562.8666666666666</v>
      </c>
      <c r="F194" s="36">
        <v>552.4333333333333</v>
      </c>
      <c r="G194" s="36">
        <v>544.8666666666666</v>
      </c>
      <c r="H194" s="36">
        <v>580.8666666666666</v>
      </c>
      <c r="I194" s="36">
        <v>588.4333333333334</v>
      </c>
      <c r="J194" s="36">
        <v>598.8666666666666</v>
      </c>
      <c r="K194" s="31">
        <v>578</v>
      </c>
      <c r="L194" s="31">
        <v>560</v>
      </c>
      <c r="M194" s="31">
        <v>5.53238</v>
      </c>
      <c r="N194" s="1"/>
      <c r="O194" s="1"/>
    </row>
    <row r="195" spans="1:15" ht="12.75" customHeight="1">
      <c r="A195" s="33">
        <v>185</v>
      </c>
      <c r="B195" s="53" t="s">
        <v>120</v>
      </c>
      <c r="C195" s="31">
        <v>2726.4</v>
      </c>
      <c r="D195" s="36">
        <v>2710.7833333333333</v>
      </c>
      <c r="E195" s="36">
        <v>2677.6666666666665</v>
      </c>
      <c r="F195" s="36">
        <v>2628.9333333333334</v>
      </c>
      <c r="G195" s="36">
        <v>2595.8166666666666</v>
      </c>
      <c r="H195" s="36">
        <v>2759.5166666666664</v>
      </c>
      <c r="I195" s="36">
        <v>2792.633333333333</v>
      </c>
      <c r="J195" s="36">
        <v>2841.3666666666663</v>
      </c>
      <c r="K195" s="31">
        <v>2743.9</v>
      </c>
      <c r="L195" s="31">
        <v>2662.05</v>
      </c>
      <c r="M195" s="31">
        <v>10.98168</v>
      </c>
      <c r="N195" s="1"/>
      <c r="O195" s="1"/>
    </row>
    <row r="196" spans="1:15" ht="12.75" customHeight="1">
      <c r="A196" s="33">
        <v>186</v>
      </c>
      <c r="B196" s="53" t="s">
        <v>382</v>
      </c>
      <c r="C196" s="31">
        <v>1218.6</v>
      </c>
      <c r="D196" s="36">
        <v>1220.2</v>
      </c>
      <c r="E196" s="36">
        <v>1207.45</v>
      </c>
      <c r="F196" s="36">
        <v>1196.3</v>
      </c>
      <c r="G196" s="36">
        <v>1183.55</v>
      </c>
      <c r="H196" s="36">
        <v>1231.3500000000001</v>
      </c>
      <c r="I196" s="36">
        <v>1244.1000000000001</v>
      </c>
      <c r="J196" s="36">
        <v>1255.2500000000002</v>
      </c>
      <c r="K196" s="31">
        <v>1232.95</v>
      </c>
      <c r="L196" s="31">
        <v>1209.05</v>
      </c>
      <c r="M196" s="31">
        <v>4.33801</v>
      </c>
      <c r="N196" s="1"/>
      <c r="O196" s="1"/>
    </row>
    <row r="197" spans="1:15" ht="12.75" customHeight="1">
      <c r="A197" s="33">
        <v>187</v>
      </c>
      <c r="B197" s="53" t="s">
        <v>383</v>
      </c>
      <c r="C197" s="31">
        <v>2832.8</v>
      </c>
      <c r="D197" s="36">
        <v>2805.116666666667</v>
      </c>
      <c r="E197" s="36">
        <v>2765.2333333333336</v>
      </c>
      <c r="F197" s="36">
        <v>2697.666666666667</v>
      </c>
      <c r="G197" s="36">
        <v>2657.7833333333338</v>
      </c>
      <c r="H197" s="36">
        <v>2872.6833333333334</v>
      </c>
      <c r="I197" s="36">
        <v>2912.5666666666666</v>
      </c>
      <c r="J197" s="36">
        <v>2980.133333333333</v>
      </c>
      <c r="K197" s="31">
        <v>2845</v>
      </c>
      <c r="L197" s="31">
        <v>2737.55</v>
      </c>
      <c r="M197" s="31">
        <v>0.64762</v>
      </c>
      <c r="N197" s="1"/>
      <c r="O197" s="1"/>
    </row>
    <row r="198" spans="1:15" ht="12.75" customHeight="1">
      <c r="A198" s="33">
        <v>188</v>
      </c>
      <c r="B198" s="53" t="s">
        <v>384</v>
      </c>
      <c r="C198" s="31">
        <v>136.55</v>
      </c>
      <c r="D198" s="36">
        <v>136.38333333333335</v>
      </c>
      <c r="E198" s="36">
        <v>134.9666666666667</v>
      </c>
      <c r="F198" s="36">
        <v>133.38333333333335</v>
      </c>
      <c r="G198" s="36">
        <v>131.9666666666667</v>
      </c>
      <c r="H198" s="36">
        <v>137.9666666666667</v>
      </c>
      <c r="I198" s="36">
        <v>139.38333333333338</v>
      </c>
      <c r="J198" s="36">
        <v>140.9666666666667</v>
      </c>
      <c r="K198" s="31">
        <v>137.8</v>
      </c>
      <c r="L198" s="31">
        <v>134.8</v>
      </c>
      <c r="M198" s="31">
        <v>8.98859</v>
      </c>
      <c r="N198" s="1"/>
      <c r="O198" s="1"/>
    </row>
    <row r="199" spans="1:15" ht="12.75" customHeight="1">
      <c r="A199" s="33">
        <v>189</v>
      </c>
      <c r="B199" s="53" t="s">
        <v>385</v>
      </c>
      <c r="C199" s="31">
        <v>3283.3</v>
      </c>
      <c r="D199" s="36">
        <v>3259.933333333333</v>
      </c>
      <c r="E199" s="36">
        <v>3228.366666666666</v>
      </c>
      <c r="F199" s="36">
        <v>3173.433333333333</v>
      </c>
      <c r="G199" s="36">
        <v>3141.866666666666</v>
      </c>
      <c r="H199" s="36">
        <v>3314.866666666666</v>
      </c>
      <c r="I199" s="36">
        <v>3346.4333333333325</v>
      </c>
      <c r="J199" s="36">
        <v>3401.366666666666</v>
      </c>
      <c r="K199" s="31">
        <v>3291.5</v>
      </c>
      <c r="L199" s="31">
        <v>3205</v>
      </c>
      <c r="M199" s="31">
        <v>0.85874</v>
      </c>
      <c r="N199" s="1"/>
      <c r="O199" s="1"/>
    </row>
    <row r="200" spans="1:15" ht="12.75" customHeight="1">
      <c r="A200" s="33">
        <v>190</v>
      </c>
      <c r="B200" s="53" t="s">
        <v>121</v>
      </c>
      <c r="C200" s="31">
        <v>646.95</v>
      </c>
      <c r="D200" s="36">
        <v>641.4666666666667</v>
      </c>
      <c r="E200" s="36">
        <v>632.9333333333334</v>
      </c>
      <c r="F200" s="36">
        <v>618.9166666666667</v>
      </c>
      <c r="G200" s="36">
        <v>610.3833333333334</v>
      </c>
      <c r="H200" s="36">
        <v>655.4833333333333</v>
      </c>
      <c r="I200" s="36">
        <v>664.0166666666667</v>
      </c>
      <c r="J200" s="36">
        <v>678.0333333333333</v>
      </c>
      <c r="K200" s="31">
        <v>650</v>
      </c>
      <c r="L200" s="31">
        <v>627.45</v>
      </c>
      <c r="M200" s="31">
        <v>17.72279</v>
      </c>
      <c r="N200" s="1"/>
      <c r="O200" s="1"/>
    </row>
    <row r="201" spans="1:15" ht="12.75" customHeight="1">
      <c r="A201" s="33">
        <v>191</v>
      </c>
      <c r="B201" s="53" t="s">
        <v>865</v>
      </c>
      <c r="C201" s="31">
        <v>394.85</v>
      </c>
      <c r="D201" s="36">
        <v>395.31666666666666</v>
      </c>
      <c r="E201" s="36">
        <v>392.5333333333333</v>
      </c>
      <c r="F201" s="36">
        <v>390.21666666666664</v>
      </c>
      <c r="G201" s="36">
        <v>387.4333333333333</v>
      </c>
      <c r="H201" s="36">
        <v>397.6333333333333</v>
      </c>
      <c r="I201" s="36">
        <v>400.41666666666674</v>
      </c>
      <c r="J201" s="36">
        <v>402.73333333333335</v>
      </c>
      <c r="K201" s="31">
        <v>398.1</v>
      </c>
      <c r="L201" s="31">
        <v>393</v>
      </c>
      <c r="M201" s="31">
        <v>6.05545</v>
      </c>
      <c r="N201" s="1"/>
      <c r="O201" s="1"/>
    </row>
    <row r="202" spans="1:15" ht="12.75" customHeight="1">
      <c r="A202" s="33">
        <v>192</v>
      </c>
      <c r="B202" s="53" t="s">
        <v>116</v>
      </c>
      <c r="C202" s="31">
        <v>724.15</v>
      </c>
      <c r="D202" s="36">
        <v>722.25</v>
      </c>
      <c r="E202" s="36">
        <v>714.95</v>
      </c>
      <c r="F202" s="36">
        <v>705.75</v>
      </c>
      <c r="G202" s="36">
        <v>698.45</v>
      </c>
      <c r="H202" s="36">
        <v>731.45</v>
      </c>
      <c r="I202" s="36">
        <v>738.75</v>
      </c>
      <c r="J202" s="36">
        <v>747.95</v>
      </c>
      <c r="K202" s="31">
        <v>729.55</v>
      </c>
      <c r="L202" s="31">
        <v>713.05</v>
      </c>
      <c r="M202" s="31">
        <v>29.73591</v>
      </c>
      <c r="N202" s="1"/>
      <c r="O202" s="1"/>
    </row>
    <row r="203" spans="1:15" ht="12.75" customHeight="1">
      <c r="A203" s="33">
        <v>193</v>
      </c>
      <c r="B203" s="53" t="s">
        <v>386</v>
      </c>
      <c r="C203" s="31">
        <v>212.71</v>
      </c>
      <c r="D203" s="36">
        <v>212.14333333333335</v>
      </c>
      <c r="E203" s="36">
        <v>210.07666666666668</v>
      </c>
      <c r="F203" s="36">
        <v>207.44333333333333</v>
      </c>
      <c r="G203" s="36">
        <v>205.37666666666667</v>
      </c>
      <c r="H203" s="36">
        <v>214.7766666666667</v>
      </c>
      <c r="I203" s="36">
        <v>216.84333333333336</v>
      </c>
      <c r="J203" s="36">
        <v>219.47666666666672</v>
      </c>
      <c r="K203" s="31">
        <v>214.21</v>
      </c>
      <c r="L203" s="31">
        <v>209.51</v>
      </c>
      <c r="M203" s="31">
        <v>36.53414</v>
      </c>
      <c r="N203" s="1"/>
      <c r="O203" s="1"/>
    </row>
    <row r="204" spans="1:15" ht="12.75" customHeight="1">
      <c r="A204" s="33">
        <v>194</v>
      </c>
      <c r="B204" s="53" t="s">
        <v>387</v>
      </c>
      <c r="C204" s="31">
        <v>245.74</v>
      </c>
      <c r="D204" s="36">
        <v>245.85333333333332</v>
      </c>
      <c r="E204" s="36">
        <v>241.80666666666664</v>
      </c>
      <c r="F204" s="36">
        <v>237.8733333333333</v>
      </c>
      <c r="G204" s="36">
        <v>233.82666666666663</v>
      </c>
      <c r="H204" s="36">
        <v>249.78666666666666</v>
      </c>
      <c r="I204" s="36">
        <v>253.83333333333334</v>
      </c>
      <c r="J204" s="36">
        <v>257.76666666666665</v>
      </c>
      <c r="K204" s="31">
        <v>249.9</v>
      </c>
      <c r="L204" s="31">
        <v>241.92</v>
      </c>
      <c r="M204" s="31">
        <v>54.10936</v>
      </c>
      <c r="N204" s="1"/>
      <c r="O204" s="1"/>
    </row>
    <row r="205" spans="1:15" ht="12.75" customHeight="1">
      <c r="A205" s="33">
        <v>195</v>
      </c>
      <c r="B205" s="53" t="s">
        <v>273</v>
      </c>
      <c r="C205" s="31">
        <v>303.05</v>
      </c>
      <c r="D205" s="36">
        <v>301.71666666666664</v>
      </c>
      <c r="E205" s="36">
        <v>296.4333333333333</v>
      </c>
      <c r="F205" s="36">
        <v>289.81666666666666</v>
      </c>
      <c r="G205" s="36">
        <v>284.5333333333333</v>
      </c>
      <c r="H205" s="36">
        <v>308.33333333333326</v>
      </c>
      <c r="I205" s="36">
        <v>313.6166666666667</v>
      </c>
      <c r="J205" s="36">
        <v>320.23333333333323</v>
      </c>
      <c r="K205" s="31">
        <v>307</v>
      </c>
      <c r="L205" s="31">
        <v>295.1</v>
      </c>
      <c r="M205" s="31">
        <v>18.41951</v>
      </c>
      <c r="N205" s="1"/>
      <c r="O205" s="1"/>
    </row>
    <row r="206" spans="1:15" ht="12.75" customHeight="1">
      <c r="A206" s="33">
        <v>196</v>
      </c>
      <c r="B206" s="53" t="s">
        <v>388</v>
      </c>
      <c r="C206" s="31">
        <v>2217.65</v>
      </c>
      <c r="D206" s="36">
        <v>2203.0333333333333</v>
      </c>
      <c r="E206" s="36">
        <v>2179.616666666667</v>
      </c>
      <c r="F206" s="36">
        <v>2141.5833333333335</v>
      </c>
      <c r="G206" s="36">
        <v>2118.166666666667</v>
      </c>
      <c r="H206" s="36">
        <v>2241.0666666666666</v>
      </c>
      <c r="I206" s="36">
        <v>2264.4833333333336</v>
      </c>
      <c r="J206" s="36">
        <v>2302.5166666666664</v>
      </c>
      <c r="K206" s="31">
        <v>2226.45</v>
      </c>
      <c r="L206" s="31">
        <v>2165</v>
      </c>
      <c r="M206" s="31">
        <v>1.19359</v>
      </c>
      <c r="N206" s="1"/>
      <c r="O206" s="1"/>
    </row>
    <row r="207" spans="1:15" ht="12.75" customHeight="1">
      <c r="A207" s="33">
        <v>197</v>
      </c>
      <c r="B207" s="53" t="s">
        <v>866</v>
      </c>
      <c r="C207" s="31">
        <v>501.05</v>
      </c>
      <c r="D207" s="36">
        <v>502.84999999999997</v>
      </c>
      <c r="E207" s="36">
        <v>496.19999999999993</v>
      </c>
      <c r="F207" s="36">
        <v>491.34999999999997</v>
      </c>
      <c r="G207" s="36">
        <v>484.69999999999993</v>
      </c>
      <c r="H207" s="36">
        <v>507.69999999999993</v>
      </c>
      <c r="I207" s="36">
        <v>514.3499999999999</v>
      </c>
      <c r="J207" s="36">
        <v>519.1999999999999</v>
      </c>
      <c r="K207" s="31">
        <v>509.5</v>
      </c>
      <c r="L207" s="31">
        <v>498</v>
      </c>
      <c r="M207" s="31">
        <v>8.10912</v>
      </c>
      <c r="N207" s="1"/>
      <c r="O207" s="1"/>
    </row>
    <row r="208" spans="1:15" ht="12.75" customHeight="1">
      <c r="A208" s="33">
        <v>198</v>
      </c>
      <c r="B208" s="53" t="s">
        <v>124</v>
      </c>
      <c r="C208" s="31">
        <v>1468.85</v>
      </c>
      <c r="D208" s="36">
        <v>1467.4833333333333</v>
      </c>
      <c r="E208" s="36">
        <v>1456.3666666666668</v>
      </c>
      <c r="F208" s="36">
        <v>1443.8833333333334</v>
      </c>
      <c r="G208" s="36">
        <v>1432.7666666666669</v>
      </c>
      <c r="H208" s="36">
        <v>1479.9666666666667</v>
      </c>
      <c r="I208" s="36">
        <v>1491.083333333333</v>
      </c>
      <c r="J208" s="36">
        <v>1503.5666666666666</v>
      </c>
      <c r="K208" s="31">
        <v>1478.6</v>
      </c>
      <c r="L208" s="31">
        <v>1455</v>
      </c>
      <c r="M208" s="31">
        <v>37.23295</v>
      </c>
      <c r="N208" s="1"/>
      <c r="O208" s="1"/>
    </row>
    <row r="209" spans="1:15" ht="12.75" customHeight="1">
      <c r="A209" s="33">
        <v>199</v>
      </c>
      <c r="B209" s="53" t="s">
        <v>125</v>
      </c>
      <c r="C209" s="31">
        <v>4109.7</v>
      </c>
      <c r="D209" s="36">
        <v>4072.416666666666</v>
      </c>
      <c r="E209" s="36">
        <v>4019.9333333333325</v>
      </c>
      <c r="F209" s="36">
        <v>3930.1666666666665</v>
      </c>
      <c r="G209" s="36">
        <v>3877.683333333333</v>
      </c>
      <c r="H209" s="36">
        <v>4162.1833333333325</v>
      </c>
      <c r="I209" s="36">
        <v>4214.666666666666</v>
      </c>
      <c r="J209" s="36">
        <v>4304.433333333332</v>
      </c>
      <c r="K209" s="31">
        <v>4124.9</v>
      </c>
      <c r="L209" s="31">
        <v>3982.65</v>
      </c>
      <c r="M209" s="31">
        <v>5.50518</v>
      </c>
      <c r="N209" s="1"/>
      <c r="O209" s="1"/>
    </row>
    <row r="210" spans="1:15" ht="12.75" customHeight="1">
      <c r="A210" s="33">
        <v>200</v>
      </c>
      <c r="B210" s="53" t="s">
        <v>126</v>
      </c>
      <c r="C210" s="31">
        <v>1705.2</v>
      </c>
      <c r="D210" s="36">
        <v>1697.5</v>
      </c>
      <c r="E210" s="36">
        <v>1687.7</v>
      </c>
      <c r="F210" s="36">
        <v>1670.2</v>
      </c>
      <c r="G210" s="36">
        <v>1660.4</v>
      </c>
      <c r="H210" s="36">
        <v>1715</v>
      </c>
      <c r="I210" s="36">
        <v>1724.8000000000002</v>
      </c>
      <c r="J210" s="36">
        <v>1742.3</v>
      </c>
      <c r="K210" s="31">
        <v>1707.3</v>
      </c>
      <c r="L210" s="31">
        <v>1680</v>
      </c>
      <c r="M210" s="31">
        <v>105.93512</v>
      </c>
      <c r="N210" s="1"/>
      <c r="O210" s="1"/>
    </row>
    <row r="211" spans="1:15" ht="12.75" customHeight="1">
      <c r="A211" s="33">
        <v>201</v>
      </c>
      <c r="B211" s="53" t="s">
        <v>127</v>
      </c>
      <c r="C211" s="31">
        <v>600.75</v>
      </c>
      <c r="D211" s="36">
        <v>597.8000000000001</v>
      </c>
      <c r="E211" s="36">
        <v>592.5500000000002</v>
      </c>
      <c r="F211" s="36">
        <v>584.3500000000001</v>
      </c>
      <c r="G211" s="36">
        <v>579.1000000000003</v>
      </c>
      <c r="H211" s="36">
        <v>606.0000000000001</v>
      </c>
      <c r="I211" s="36">
        <v>611.2499999999999</v>
      </c>
      <c r="J211" s="36">
        <v>619.45</v>
      </c>
      <c r="K211" s="31">
        <v>603.05</v>
      </c>
      <c r="L211" s="31">
        <v>589.6</v>
      </c>
      <c r="M211" s="31">
        <v>33.42913</v>
      </c>
      <c r="N211" s="1"/>
      <c r="O211" s="1"/>
    </row>
    <row r="212" spans="1:15" ht="12.75" customHeight="1">
      <c r="A212" s="33">
        <v>202</v>
      </c>
      <c r="B212" s="53" t="s">
        <v>389</v>
      </c>
      <c r="C212" s="31">
        <v>114.54</v>
      </c>
      <c r="D212" s="36">
        <v>115.18666666666667</v>
      </c>
      <c r="E212" s="36">
        <v>112.08333333333333</v>
      </c>
      <c r="F212" s="36">
        <v>109.62666666666667</v>
      </c>
      <c r="G212" s="36">
        <v>106.52333333333333</v>
      </c>
      <c r="H212" s="36">
        <v>117.64333333333333</v>
      </c>
      <c r="I212" s="36">
        <v>120.74666666666668</v>
      </c>
      <c r="J212" s="36">
        <v>123.20333333333333</v>
      </c>
      <c r="K212" s="31">
        <v>118.29</v>
      </c>
      <c r="L212" s="31">
        <v>112.73</v>
      </c>
      <c r="M212" s="31">
        <v>321.26458</v>
      </c>
      <c r="N212" s="1"/>
      <c r="O212" s="1"/>
    </row>
    <row r="213" spans="1:15" ht="12.75" customHeight="1">
      <c r="A213" s="33">
        <v>203</v>
      </c>
      <c r="B213" s="53" t="s">
        <v>390</v>
      </c>
      <c r="C213" s="31">
        <v>833.35</v>
      </c>
      <c r="D213" s="36">
        <v>829.65</v>
      </c>
      <c r="E213" s="36">
        <v>822.05</v>
      </c>
      <c r="F213" s="36">
        <v>810.75</v>
      </c>
      <c r="G213" s="36">
        <v>803.15</v>
      </c>
      <c r="H213" s="36">
        <v>840.9499999999999</v>
      </c>
      <c r="I213" s="36">
        <v>848.5500000000001</v>
      </c>
      <c r="J213" s="36">
        <v>859.8499999999999</v>
      </c>
      <c r="K213" s="31">
        <v>837.25</v>
      </c>
      <c r="L213" s="31">
        <v>818.35</v>
      </c>
      <c r="M213" s="31">
        <v>13.64387</v>
      </c>
      <c r="N213" s="1"/>
      <c r="O213" s="1"/>
    </row>
    <row r="214" spans="1:15" ht="12.75" customHeight="1">
      <c r="A214" s="33">
        <v>204</v>
      </c>
      <c r="B214" s="53" t="s">
        <v>867</v>
      </c>
      <c r="C214" s="31">
        <v>1248.5</v>
      </c>
      <c r="D214" s="36">
        <v>1246.0166666666667</v>
      </c>
      <c r="E214" s="36">
        <v>1222.0333333333333</v>
      </c>
      <c r="F214" s="36">
        <v>1195.5666666666666</v>
      </c>
      <c r="G214" s="36">
        <v>1171.5833333333333</v>
      </c>
      <c r="H214" s="36">
        <v>1272.4833333333333</v>
      </c>
      <c r="I214" s="36">
        <v>1296.4666666666665</v>
      </c>
      <c r="J214" s="36">
        <v>1322.9333333333334</v>
      </c>
      <c r="K214" s="31">
        <v>1270</v>
      </c>
      <c r="L214" s="31">
        <v>1219.55</v>
      </c>
      <c r="M214" s="31">
        <v>0.90528</v>
      </c>
      <c r="N214" s="1"/>
      <c r="O214" s="1"/>
    </row>
    <row r="215" spans="1:15" ht="12.75" customHeight="1">
      <c r="A215" s="33">
        <v>205</v>
      </c>
      <c r="B215" s="53" t="s">
        <v>123</v>
      </c>
      <c r="C215" s="31">
        <v>1823.9</v>
      </c>
      <c r="D215" s="36">
        <v>1838.3</v>
      </c>
      <c r="E215" s="36">
        <v>1802.6</v>
      </c>
      <c r="F215" s="36">
        <v>1781.3</v>
      </c>
      <c r="G215" s="36">
        <v>1745.6</v>
      </c>
      <c r="H215" s="36">
        <v>1859.6</v>
      </c>
      <c r="I215" s="36">
        <v>1895.3000000000002</v>
      </c>
      <c r="J215" s="36">
        <v>1916.6</v>
      </c>
      <c r="K215" s="31">
        <v>1874</v>
      </c>
      <c r="L215" s="31">
        <v>1817</v>
      </c>
      <c r="M215" s="31">
        <v>13.4686</v>
      </c>
      <c r="N215" s="1"/>
      <c r="O215" s="1"/>
    </row>
    <row r="216" spans="1:15" ht="12.75" customHeight="1">
      <c r="A216" s="33">
        <v>206</v>
      </c>
      <c r="B216" s="53" t="s">
        <v>128</v>
      </c>
      <c r="C216" s="31">
        <v>5603.1</v>
      </c>
      <c r="D216" s="36">
        <v>5638.8</v>
      </c>
      <c r="E216" s="36">
        <v>5549.3</v>
      </c>
      <c r="F216" s="36">
        <v>5495.5</v>
      </c>
      <c r="G216" s="36">
        <v>5406</v>
      </c>
      <c r="H216" s="36">
        <v>5692.6</v>
      </c>
      <c r="I216" s="36">
        <v>5782.1</v>
      </c>
      <c r="J216" s="36">
        <v>5835.900000000001</v>
      </c>
      <c r="K216" s="31">
        <v>5728.3</v>
      </c>
      <c r="L216" s="31">
        <v>5585</v>
      </c>
      <c r="M216" s="31">
        <v>10.18344</v>
      </c>
      <c r="N216" s="1"/>
      <c r="O216" s="1"/>
    </row>
    <row r="217" spans="1:15" ht="12.75" customHeight="1">
      <c r="A217" s="33">
        <v>207</v>
      </c>
      <c r="B217" s="53" t="s">
        <v>868</v>
      </c>
      <c r="C217" s="31">
        <v>396.85</v>
      </c>
      <c r="D217" s="36">
        <v>397.05</v>
      </c>
      <c r="E217" s="36">
        <v>392.8</v>
      </c>
      <c r="F217" s="36">
        <v>388.75</v>
      </c>
      <c r="G217" s="36">
        <v>384.5</v>
      </c>
      <c r="H217" s="36">
        <v>401.1</v>
      </c>
      <c r="I217" s="36">
        <v>405.35</v>
      </c>
      <c r="J217" s="36">
        <v>409.40000000000003</v>
      </c>
      <c r="K217" s="31">
        <v>401.3</v>
      </c>
      <c r="L217" s="31">
        <v>393</v>
      </c>
      <c r="M217" s="31">
        <v>8.51235</v>
      </c>
      <c r="N217" s="1"/>
      <c r="O217" s="1"/>
    </row>
    <row r="218" spans="1:15" ht="12.75" customHeight="1">
      <c r="A218" s="33">
        <v>208</v>
      </c>
      <c r="B218" s="53" t="s">
        <v>130</v>
      </c>
      <c r="C218" s="31">
        <v>689.85</v>
      </c>
      <c r="D218" s="36">
        <v>693.3666666666667</v>
      </c>
      <c r="E218" s="36">
        <v>684.8833333333333</v>
      </c>
      <c r="F218" s="36">
        <v>679.9166666666666</v>
      </c>
      <c r="G218" s="36">
        <v>671.4333333333333</v>
      </c>
      <c r="H218" s="36">
        <v>698.3333333333334</v>
      </c>
      <c r="I218" s="36">
        <v>706.8166666666667</v>
      </c>
      <c r="J218" s="36">
        <v>711.7833333333334</v>
      </c>
      <c r="K218" s="31">
        <v>701.85</v>
      </c>
      <c r="L218" s="31">
        <v>688.4</v>
      </c>
      <c r="M218" s="31">
        <v>48.70114</v>
      </c>
      <c r="N218" s="1"/>
      <c r="O218" s="1"/>
    </row>
    <row r="219" spans="1:15" ht="12.75" customHeight="1">
      <c r="A219" s="33">
        <v>209</v>
      </c>
      <c r="B219" s="53" t="s">
        <v>122</v>
      </c>
      <c r="C219" s="31">
        <v>5394.05</v>
      </c>
      <c r="D219" s="36">
        <v>5352.116666666666</v>
      </c>
      <c r="E219" s="36">
        <v>5295.233333333332</v>
      </c>
      <c r="F219" s="36">
        <v>5196.416666666666</v>
      </c>
      <c r="G219" s="36">
        <v>5139.533333333332</v>
      </c>
      <c r="H219" s="36">
        <v>5450.933333333332</v>
      </c>
      <c r="I219" s="36">
        <v>5507.816666666665</v>
      </c>
      <c r="J219" s="36">
        <v>5606.633333333331</v>
      </c>
      <c r="K219" s="31">
        <v>5409</v>
      </c>
      <c r="L219" s="31">
        <v>5253.3</v>
      </c>
      <c r="M219" s="31">
        <v>23.0708</v>
      </c>
      <c r="N219" s="1"/>
      <c r="O219" s="1"/>
    </row>
    <row r="220" spans="1:15" ht="12.75" customHeight="1">
      <c r="A220" s="33">
        <v>210</v>
      </c>
      <c r="B220" s="53" t="s">
        <v>131</v>
      </c>
      <c r="C220" s="31">
        <v>322.2</v>
      </c>
      <c r="D220" s="36">
        <v>322.40000000000003</v>
      </c>
      <c r="E220" s="36">
        <v>319.00000000000006</v>
      </c>
      <c r="F220" s="36">
        <v>315.8</v>
      </c>
      <c r="G220" s="36">
        <v>312.40000000000003</v>
      </c>
      <c r="H220" s="36">
        <v>325.6000000000001</v>
      </c>
      <c r="I220" s="36">
        <v>329.00000000000006</v>
      </c>
      <c r="J220" s="36">
        <v>332.2000000000001</v>
      </c>
      <c r="K220" s="31">
        <v>325.8</v>
      </c>
      <c r="L220" s="31">
        <v>319.2</v>
      </c>
      <c r="M220" s="31">
        <v>55.51602</v>
      </c>
      <c r="N220" s="1"/>
      <c r="O220" s="1"/>
    </row>
    <row r="221" spans="1:15" ht="12.75" customHeight="1">
      <c r="A221" s="33">
        <v>211</v>
      </c>
      <c r="B221" s="53" t="s">
        <v>132</v>
      </c>
      <c r="C221" s="31">
        <v>331.3</v>
      </c>
      <c r="D221" s="36">
        <v>331.73333333333335</v>
      </c>
      <c r="E221" s="36">
        <v>329.0666666666667</v>
      </c>
      <c r="F221" s="36">
        <v>326.83333333333337</v>
      </c>
      <c r="G221" s="36">
        <v>324.16666666666674</v>
      </c>
      <c r="H221" s="36">
        <v>333.9666666666667</v>
      </c>
      <c r="I221" s="36">
        <v>336.6333333333333</v>
      </c>
      <c r="J221" s="36">
        <v>338.8666666666667</v>
      </c>
      <c r="K221" s="31">
        <v>334.4</v>
      </c>
      <c r="L221" s="31">
        <v>329.5</v>
      </c>
      <c r="M221" s="31">
        <v>48.41697</v>
      </c>
      <c r="N221" s="1"/>
      <c r="O221" s="1"/>
    </row>
    <row r="222" spans="1:15" ht="12.75" customHeight="1">
      <c r="A222" s="33">
        <v>212</v>
      </c>
      <c r="B222" s="53" t="s">
        <v>133</v>
      </c>
      <c r="C222" s="31">
        <v>2505.1</v>
      </c>
      <c r="D222" s="36">
        <v>2492.7333333333336</v>
      </c>
      <c r="E222" s="36">
        <v>2462.466666666667</v>
      </c>
      <c r="F222" s="36">
        <v>2419.8333333333335</v>
      </c>
      <c r="G222" s="36">
        <v>2389.566666666667</v>
      </c>
      <c r="H222" s="36">
        <v>2535.3666666666672</v>
      </c>
      <c r="I222" s="36">
        <v>2565.6333333333337</v>
      </c>
      <c r="J222" s="36">
        <v>2608.2666666666673</v>
      </c>
      <c r="K222" s="31">
        <v>2523</v>
      </c>
      <c r="L222" s="31">
        <v>2450.1</v>
      </c>
      <c r="M222" s="31">
        <v>33.12865</v>
      </c>
      <c r="N222" s="1"/>
      <c r="O222" s="1"/>
    </row>
    <row r="223" spans="1:15" ht="12.75" customHeight="1">
      <c r="A223" s="33">
        <v>213</v>
      </c>
      <c r="B223" s="53" t="s">
        <v>274</v>
      </c>
      <c r="C223" s="31">
        <v>656.75</v>
      </c>
      <c r="D223" s="36">
        <v>659.9166666666666</v>
      </c>
      <c r="E223" s="36">
        <v>646.8333333333333</v>
      </c>
      <c r="F223" s="36">
        <v>636.9166666666666</v>
      </c>
      <c r="G223" s="36">
        <v>623.8333333333333</v>
      </c>
      <c r="H223" s="36">
        <v>669.8333333333333</v>
      </c>
      <c r="I223" s="36">
        <v>682.9166666666665</v>
      </c>
      <c r="J223" s="36">
        <v>692.8333333333333</v>
      </c>
      <c r="K223" s="31">
        <v>673</v>
      </c>
      <c r="L223" s="31">
        <v>650</v>
      </c>
      <c r="M223" s="31">
        <v>10.45453</v>
      </c>
      <c r="N223" s="1"/>
      <c r="O223" s="1"/>
    </row>
    <row r="224" spans="1:15" ht="12.75" customHeight="1">
      <c r="A224" s="33">
        <v>214</v>
      </c>
      <c r="B224" s="53" t="s">
        <v>392</v>
      </c>
      <c r="C224" s="31">
        <v>13012.15</v>
      </c>
      <c r="D224" s="36">
        <v>13110.383333333333</v>
      </c>
      <c r="E224" s="36">
        <v>12678.366666666667</v>
      </c>
      <c r="F224" s="36">
        <v>12344.583333333334</v>
      </c>
      <c r="G224" s="36">
        <v>11912.566666666668</v>
      </c>
      <c r="H224" s="36">
        <v>13444.166666666666</v>
      </c>
      <c r="I224" s="36">
        <v>13876.183333333332</v>
      </c>
      <c r="J224" s="36">
        <v>14209.966666666665</v>
      </c>
      <c r="K224" s="31">
        <v>13542.4</v>
      </c>
      <c r="L224" s="31">
        <v>12776.6</v>
      </c>
      <c r="M224" s="31">
        <v>0.98895</v>
      </c>
      <c r="N224" s="1"/>
      <c r="O224" s="1"/>
    </row>
    <row r="225" spans="1:15" ht="12.75" customHeight="1">
      <c r="A225" s="33">
        <v>215</v>
      </c>
      <c r="B225" s="53" t="s">
        <v>393</v>
      </c>
      <c r="C225" s="31">
        <v>1126.3</v>
      </c>
      <c r="D225" s="36">
        <v>1116.95</v>
      </c>
      <c r="E225" s="36">
        <v>1038.9</v>
      </c>
      <c r="F225" s="36">
        <v>951.5</v>
      </c>
      <c r="G225" s="36">
        <v>873.45</v>
      </c>
      <c r="H225" s="36">
        <v>1204.3500000000001</v>
      </c>
      <c r="I225" s="36">
        <v>1282.3999999999999</v>
      </c>
      <c r="J225" s="36">
        <v>1369.8000000000002</v>
      </c>
      <c r="K225" s="31">
        <v>1195</v>
      </c>
      <c r="L225" s="31">
        <v>1029.55</v>
      </c>
      <c r="M225" s="31">
        <v>13.23585</v>
      </c>
      <c r="N225" s="1"/>
      <c r="O225" s="1"/>
    </row>
    <row r="226" spans="1:15" ht="12.75" customHeight="1">
      <c r="A226" s="33">
        <v>216</v>
      </c>
      <c r="B226" s="53" t="s">
        <v>869</v>
      </c>
      <c r="C226" s="31">
        <v>441.2</v>
      </c>
      <c r="D226" s="36">
        <v>440.73333333333335</v>
      </c>
      <c r="E226" s="36">
        <v>432.4666666666667</v>
      </c>
      <c r="F226" s="36">
        <v>423.73333333333335</v>
      </c>
      <c r="G226" s="36">
        <v>415.4666666666667</v>
      </c>
      <c r="H226" s="36">
        <v>449.4666666666667</v>
      </c>
      <c r="I226" s="36">
        <v>457.73333333333335</v>
      </c>
      <c r="J226" s="36">
        <v>466.4666666666667</v>
      </c>
      <c r="K226" s="31">
        <v>449</v>
      </c>
      <c r="L226" s="31">
        <v>432</v>
      </c>
      <c r="M226" s="31">
        <v>1.86976</v>
      </c>
      <c r="N226" s="1"/>
      <c r="O226" s="1"/>
    </row>
    <row r="227" spans="1:15" ht="12.75" customHeight="1">
      <c r="A227" s="33">
        <v>217</v>
      </c>
      <c r="B227" s="53" t="s">
        <v>275</v>
      </c>
      <c r="C227" s="31">
        <v>56672.15</v>
      </c>
      <c r="D227" s="36">
        <v>56624.06666666667</v>
      </c>
      <c r="E227" s="36">
        <v>56248.133333333346</v>
      </c>
      <c r="F227" s="36">
        <v>55824.116666666676</v>
      </c>
      <c r="G227" s="36">
        <v>55448.18333333335</v>
      </c>
      <c r="H227" s="36">
        <v>57048.08333333334</v>
      </c>
      <c r="I227" s="36">
        <v>57424.01666666668</v>
      </c>
      <c r="J227" s="36">
        <v>57848.03333333334</v>
      </c>
      <c r="K227" s="31">
        <v>57000</v>
      </c>
      <c r="L227" s="31">
        <v>56200.05</v>
      </c>
      <c r="M227" s="31">
        <v>0.03549</v>
      </c>
      <c r="N227" s="1"/>
      <c r="O227" s="1"/>
    </row>
    <row r="228" spans="1:15" ht="12.75" customHeight="1">
      <c r="A228" s="33">
        <v>218</v>
      </c>
      <c r="B228" s="53" t="s">
        <v>394</v>
      </c>
      <c r="C228" s="31">
        <v>281.25</v>
      </c>
      <c r="D228" s="36">
        <v>282.4166666666667</v>
      </c>
      <c r="E228" s="36">
        <v>278.33333333333337</v>
      </c>
      <c r="F228" s="36">
        <v>275.4166666666667</v>
      </c>
      <c r="G228" s="36">
        <v>271.33333333333337</v>
      </c>
      <c r="H228" s="36">
        <v>285.33333333333337</v>
      </c>
      <c r="I228" s="36">
        <v>289.41666666666674</v>
      </c>
      <c r="J228" s="36">
        <v>292.33333333333337</v>
      </c>
      <c r="K228" s="31">
        <v>286.5</v>
      </c>
      <c r="L228" s="31">
        <v>279.5</v>
      </c>
      <c r="M228" s="31">
        <v>93.94107</v>
      </c>
      <c r="N228" s="1"/>
      <c r="O228" s="1"/>
    </row>
    <row r="229" spans="1:15" ht="12.75" customHeight="1">
      <c r="A229" s="33">
        <v>219</v>
      </c>
      <c r="B229" s="53" t="s">
        <v>135</v>
      </c>
      <c r="C229" s="31">
        <v>1211.85</v>
      </c>
      <c r="D229" s="36">
        <v>1206.4166666666667</v>
      </c>
      <c r="E229" s="36">
        <v>1197.4833333333336</v>
      </c>
      <c r="F229" s="36">
        <v>1183.1166666666668</v>
      </c>
      <c r="G229" s="36">
        <v>1174.1833333333336</v>
      </c>
      <c r="H229" s="36">
        <v>1220.7833333333335</v>
      </c>
      <c r="I229" s="36">
        <v>1229.7166666666665</v>
      </c>
      <c r="J229" s="36">
        <v>1244.0833333333335</v>
      </c>
      <c r="K229" s="31">
        <v>1215.35</v>
      </c>
      <c r="L229" s="31">
        <v>1192.05</v>
      </c>
      <c r="M229" s="31">
        <v>86.36894</v>
      </c>
      <c r="N229" s="1"/>
      <c r="O229" s="1"/>
    </row>
    <row r="230" spans="1:15" ht="12.75" customHeight="1">
      <c r="A230" s="33">
        <v>220</v>
      </c>
      <c r="B230" s="53" t="s">
        <v>136</v>
      </c>
      <c r="C230" s="31">
        <v>1807.1</v>
      </c>
      <c r="D230" s="36">
        <v>1807.4166666666667</v>
      </c>
      <c r="E230" s="36">
        <v>1781.8333333333335</v>
      </c>
      <c r="F230" s="36">
        <v>1756.5666666666668</v>
      </c>
      <c r="G230" s="36">
        <v>1730.9833333333336</v>
      </c>
      <c r="H230" s="36">
        <v>1832.6833333333334</v>
      </c>
      <c r="I230" s="36">
        <v>1858.2666666666669</v>
      </c>
      <c r="J230" s="36">
        <v>1883.5333333333333</v>
      </c>
      <c r="K230" s="31">
        <v>1833</v>
      </c>
      <c r="L230" s="31">
        <v>1782.15</v>
      </c>
      <c r="M230" s="31">
        <v>5.14895</v>
      </c>
      <c r="N230" s="1"/>
      <c r="O230" s="1"/>
    </row>
    <row r="231" spans="1:15" ht="12.75" customHeight="1">
      <c r="A231" s="33">
        <v>221</v>
      </c>
      <c r="B231" s="53" t="s">
        <v>137</v>
      </c>
      <c r="C231" s="31">
        <v>616.7</v>
      </c>
      <c r="D231" s="36">
        <v>614.2833333333334</v>
      </c>
      <c r="E231" s="36">
        <v>603.6166666666668</v>
      </c>
      <c r="F231" s="36">
        <v>590.5333333333334</v>
      </c>
      <c r="G231" s="36">
        <v>579.8666666666668</v>
      </c>
      <c r="H231" s="36">
        <v>627.3666666666668</v>
      </c>
      <c r="I231" s="36">
        <v>638.0333333333335</v>
      </c>
      <c r="J231" s="36">
        <v>651.1166666666668</v>
      </c>
      <c r="K231" s="31">
        <v>624.95</v>
      </c>
      <c r="L231" s="31">
        <v>601.2</v>
      </c>
      <c r="M231" s="31">
        <v>13.29399</v>
      </c>
      <c r="N231" s="1"/>
      <c r="O231" s="1"/>
    </row>
    <row r="232" spans="1:15" ht="12.75" customHeight="1">
      <c r="A232" s="33">
        <v>222</v>
      </c>
      <c r="B232" s="53" t="s">
        <v>276</v>
      </c>
      <c r="C232" s="31">
        <v>762.95</v>
      </c>
      <c r="D232" s="36">
        <v>759.2666666666668</v>
      </c>
      <c r="E232" s="36">
        <v>752.7833333333335</v>
      </c>
      <c r="F232" s="36">
        <v>742.6166666666668</v>
      </c>
      <c r="G232" s="36">
        <v>736.1333333333336</v>
      </c>
      <c r="H232" s="36">
        <v>769.4333333333335</v>
      </c>
      <c r="I232" s="36">
        <v>775.9166666666669</v>
      </c>
      <c r="J232" s="36">
        <v>786.0833333333335</v>
      </c>
      <c r="K232" s="31">
        <v>765.75</v>
      </c>
      <c r="L232" s="31">
        <v>749.1</v>
      </c>
      <c r="M232" s="31">
        <v>2.4485</v>
      </c>
      <c r="N232" s="1"/>
      <c r="O232" s="1"/>
    </row>
    <row r="233" spans="1:15" ht="12.75" customHeight="1">
      <c r="A233" s="33">
        <v>223</v>
      </c>
      <c r="B233" s="53" t="s">
        <v>395</v>
      </c>
      <c r="C233" s="31">
        <v>84.39</v>
      </c>
      <c r="D233" s="36">
        <v>84.29666666666667</v>
      </c>
      <c r="E233" s="36">
        <v>83.81333333333333</v>
      </c>
      <c r="F233" s="36">
        <v>83.23666666666666</v>
      </c>
      <c r="G233" s="36">
        <v>82.75333333333333</v>
      </c>
      <c r="H233" s="36">
        <v>84.87333333333333</v>
      </c>
      <c r="I233" s="36">
        <v>85.35666666666665</v>
      </c>
      <c r="J233" s="36">
        <v>85.93333333333334</v>
      </c>
      <c r="K233" s="31">
        <v>84.78</v>
      </c>
      <c r="L233" s="31">
        <v>83.72</v>
      </c>
      <c r="M233" s="31">
        <v>34.43023</v>
      </c>
      <c r="N233" s="1"/>
      <c r="O233" s="1"/>
    </row>
    <row r="234" spans="1:15" ht="12.75" customHeight="1">
      <c r="A234" s="33">
        <v>224</v>
      </c>
      <c r="B234" s="53" t="s">
        <v>140</v>
      </c>
      <c r="C234" s="31">
        <v>81.14</v>
      </c>
      <c r="D234" s="36">
        <v>81.44666666666667</v>
      </c>
      <c r="E234" s="36">
        <v>80.69333333333334</v>
      </c>
      <c r="F234" s="36">
        <v>80.24666666666667</v>
      </c>
      <c r="G234" s="36">
        <v>79.49333333333334</v>
      </c>
      <c r="H234" s="36">
        <v>81.89333333333335</v>
      </c>
      <c r="I234" s="36">
        <v>82.64666666666668</v>
      </c>
      <c r="J234" s="36">
        <v>83.09333333333335</v>
      </c>
      <c r="K234" s="31">
        <v>82.2</v>
      </c>
      <c r="L234" s="31">
        <v>81</v>
      </c>
      <c r="M234" s="31">
        <v>275.99969</v>
      </c>
      <c r="N234" s="1"/>
      <c r="O234" s="1"/>
    </row>
    <row r="235" spans="1:15" ht="12.75" customHeight="1">
      <c r="A235" s="33">
        <v>225</v>
      </c>
      <c r="B235" s="53" t="s">
        <v>139</v>
      </c>
      <c r="C235" s="31">
        <v>120.13</v>
      </c>
      <c r="D235" s="36">
        <v>121</v>
      </c>
      <c r="E235" s="36">
        <v>119.1</v>
      </c>
      <c r="F235" s="36">
        <v>118.07</v>
      </c>
      <c r="G235" s="36">
        <v>116.16999999999999</v>
      </c>
      <c r="H235" s="36">
        <v>122.03</v>
      </c>
      <c r="I235" s="36">
        <v>123.93</v>
      </c>
      <c r="J235" s="36">
        <v>124.96000000000001</v>
      </c>
      <c r="K235" s="31">
        <v>122.9</v>
      </c>
      <c r="L235" s="31">
        <v>119.97</v>
      </c>
      <c r="M235" s="31">
        <v>138.13415</v>
      </c>
      <c r="N235" s="1"/>
      <c r="O235" s="1"/>
    </row>
    <row r="236" spans="1:15" ht="12.75" customHeight="1">
      <c r="A236" s="33">
        <v>226</v>
      </c>
      <c r="B236" s="53" t="s">
        <v>397</v>
      </c>
      <c r="C236" s="31">
        <v>510.85</v>
      </c>
      <c r="D236" s="36">
        <v>511.0833333333333</v>
      </c>
      <c r="E236" s="36">
        <v>501.76666666666665</v>
      </c>
      <c r="F236" s="36">
        <v>492.68333333333334</v>
      </c>
      <c r="G236" s="36">
        <v>483.3666666666667</v>
      </c>
      <c r="H236" s="36">
        <v>520.1666666666666</v>
      </c>
      <c r="I236" s="36">
        <v>529.4833333333333</v>
      </c>
      <c r="J236" s="36">
        <v>538.5666666666666</v>
      </c>
      <c r="K236" s="31">
        <v>520.4</v>
      </c>
      <c r="L236" s="31">
        <v>502</v>
      </c>
      <c r="M236" s="31">
        <v>38.70621</v>
      </c>
      <c r="N236" s="1"/>
      <c r="O236" s="1"/>
    </row>
    <row r="237" spans="1:15" ht="12.75" customHeight="1">
      <c r="A237" s="33">
        <v>227</v>
      </c>
      <c r="B237" s="53" t="s">
        <v>398</v>
      </c>
      <c r="C237" s="31">
        <v>64.93</v>
      </c>
      <c r="D237" s="36">
        <v>65.13333333333334</v>
      </c>
      <c r="E237" s="36">
        <v>64.53666666666668</v>
      </c>
      <c r="F237" s="36">
        <v>64.14333333333333</v>
      </c>
      <c r="G237" s="36">
        <v>63.54666666666667</v>
      </c>
      <c r="H237" s="36">
        <v>65.52666666666669</v>
      </c>
      <c r="I237" s="36">
        <v>66.12333333333335</v>
      </c>
      <c r="J237" s="36">
        <v>66.5166666666667</v>
      </c>
      <c r="K237" s="31">
        <v>65.73</v>
      </c>
      <c r="L237" s="31">
        <v>64.74</v>
      </c>
      <c r="M237" s="31">
        <v>165.62927</v>
      </c>
      <c r="N237" s="1"/>
      <c r="O237" s="1"/>
    </row>
    <row r="238" spans="1:15" ht="12.75" customHeight="1">
      <c r="A238" s="33">
        <v>228</v>
      </c>
      <c r="B238" s="53" t="s">
        <v>780</v>
      </c>
      <c r="C238" s="31">
        <v>271.25</v>
      </c>
      <c r="D238" s="36">
        <v>271.2833333333333</v>
      </c>
      <c r="E238" s="36">
        <v>267.66666666666663</v>
      </c>
      <c r="F238" s="36">
        <v>264.0833333333333</v>
      </c>
      <c r="G238" s="36">
        <v>260.46666666666664</v>
      </c>
      <c r="H238" s="36">
        <v>274.8666666666666</v>
      </c>
      <c r="I238" s="36">
        <v>278.4833333333333</v>
      </c>
      <c r="J238" s="36">
        <v>282.0666666666666</v>
      </c>
      <c r="K238" s="31">
        <v>274.9</v>
      </c>
      <c r="L238" s="31">
        <v>267.7</v>
      </c>
      <c r="M238" s="31">
        <v>55.32987</v>
      </c>
      <c r="N238" s="1"/>
      <c r="O238" s="1"/>
    </row>
    <row r="239" spans="1:15" ht="12.75" customHeight="1">
      <c r="A239" s="33">
        <v>229</v>
      </c>
      <c r="B239" s="53" t="s">
        <v>154</v>
      </c>
      <c r="C239" s="31">
        <v>429.05</v>
      </c>
      <c r="D239" s="36">
        <v>427.9833333333333</v>
      </c>
      <c r="E239" s="36">
        <v>425.7166666666666</v>
      </c>
      <c r="F239" s="36">
        <v>422.38333333333327</v>
      </c>
      <c r="G239" s="36">
        <v>420.11666666666656</v>
      </c>
      <c r="H239" s="36">
        <v>431.3166666666666</v>
      </c>
      <c r="I239" s="36">
        <v>433.58333333333337</v>
      </c>
      <c r="J239" s="36">
        <v>436.91666666666663</v>
      </c>
      <c r="K239" s="31">
        <v>430.25</v>
      </c>
      <c r="L239" s="31">
        <v>424.65</v>
      </c>
      <c r="M239" s="31">
        <v>128.94747</v>
      </c>
      <c r="N239" s="1"/>
      <c r="O239" s="1"/>
    </row>
    <row r="240" spans="1:15" ht="12.75" customHeight="1">
      <c r="A240" s="33">
        <v>230</v>
      </c>
      <c r="B240" s="53" t="s">
        <v>399</v>
      </c>
      <c r="C240" s="31">
        <v>309.6</v>
      </c>
      <c r="D240" s="36">
        <v>310.75</v>
      </c>
      <c r="E240" s="36">
        <v>305.5</v>
      </c>
      <c r="F240" s="36">
        <v>301.4</v>
      </c>
      <c r="G240" s="36">
        <v>296.15</v>
      </c>
      <c r="H240" s="36">
        <v>314.85</v>
      </c>
      <c r="I240" s="36">
        <v>320.1</v>
      </c>
      <c r="J240" s="36">
        <v>324.20000000000005</v>
      </c>
      <c r="K240" s="31">
        <v>316</v>
      </c>
      <c r="L240" s="31">
        <v>306.65</v>
      </c>
      <c r="M240" s="31">
        <v>13.29569</v>
      </c>
      <c r="N240" s="1"/>
      <c r="O240" s="1"/>
    </row>
    <row r="241" spans="1:15" ht="12.75" customHeight="1">
      <c r="A241" s="33">
        <v>231</v>
      </c>
      <c r="B241" s="53" t="s">
        <v>144</v>
      </c>
      <c r="C241" s="31">
        <v>283</v>
      </c>
      <c r="D241" s="36">
        <v>286.15000000000003</v>
      </c>
      <c r="E241" s="36">
        <v>278.95000000000005</v>
      </c>
      <c r="F241" s="36">
        <v>274.90000000000003</v>
      </c>
      <c r="G241" s="36">
        <v>267.70000000000005</v>
      </c>
      <c r="H241" s="36">
        <v>290.20000000000005</v>
      </c>
      <c r="I241" s="36">
        <v>297.4</v>
      </c>
      <c r="J241" s="36">
        <v>301.45000000000005</v>
      </c>
      <c r="K241" s="31">
        <v>293.35</v>
      </c>
      <c r="L241" s="31">
        <v>282.1</v>
      </c>
      <c r="M241" s="31">
        <v>107.46489</v>
      </c>
      <c r="N241" s="1"/>
      <c r="O241" s="1"/>
    </row>
    <row r="242" spans="1:15" ht="12.75" customHeight="1">
      <c r="A242" s="33">
        <v>232</v>
      </c>
      <c r="B242" s="53" t="s">
        <v>134</v>
      </c>
      <c r="C242" s="31">
        <v>169.42</v>
      </c>
      <c r="D242" s="36">
        <v>169.01666666666665</v>
      </c>
      <c r="E242" s="36">
        <v>166.5333333333333</v>
      </c>
      <c r="F242" s="36">
        <v>163.64666666666665</v>
      </c>
      <c r="G242" s="36">
        <v>161.1633333333333</v>
      </c>
      <c r="H242" s="36">
        <v>171.9033333333333</v>
      </c>
      <c r="I242" s="36">
        <v>174.38666666666666</v>
      </c>
      <c r="J242" s="36">
        <v>177.2733333333333</v>
      </c>
      <c r="K242" s="31">
        <v>171.5</v>
      </c>
      <c r="L242" s="31">
        <v>166.13</v>
      </c>
      <c r="M242" s="31">
        <v>56.41425</v>
      </c>
      <c r="N242" s="1"/>
      <c r="O242" s="1"/>
    </row>
    <row r="243" spans="1:15" ht="12.75" customHeight="1">
      <c r="A243" s="33">
        <v>233</v>
      </c>
      <c r="B243" s="53" t="s">
        <v>145</v>
      </c>
      <c r="C243" s="31">
        <v>2684.8</v>
      </c>
      <c r="D243" s="36">
        <v>2673.65</v>
      </c>
      <c r="E243" s="36">
        <v>2649.3500000000004</v>
      </c>
      <c r="F243" s="36">
        <v>2613.9</v>
      </c>
      <c r="G243" s="36">
        <v>2589.6000000000004</v>
      </c>
      <c r="H243" s="36">
        <v>2709.1000000000004</v>
      </c>
      <c r="I243" s="36">
        <v>2733.4000000000005</v>
      </c>
      <c r="J243" s="36">
        <v>2768.8500000000004</v>
      </c>
      <c r="K243" s="31">
        <v>2697.95</v>
      </c>
      <c r="L243" s="31">
        <v>2638.2</v>
      </c>
      <c r="M243" s="31">
        <v>1.00671</v>
      </c>
      <c r="N243" s="1"/>
      <c r="O243" s="1"/>
    </row>
    <row r="244" spans="1:15" ht="12.75" customHeight="1">
      <c r="A244" s="33">
        <v>234</v>
      </c>
      <c r="B244" s="53" t="s">
        <v>277</v>
      </c>
      <c r="C244" s="31">
        <v>545</v>
      </c>
      <c r="D244" s="36">
        <v>544.75</v>
      </c>
      <c r="E244" s="36">
        <v>540.5</v>
      </c>
      <c r="F244" s="36">
        <v>536</v>
      </c>
      <c r="G244" s="36">
        <v>531.75</v>
      </c>
      <c r="H244" s="36">
        <v>549.25</v>
      </c>
      <c r="I244" s="36">
        <v>553.5</v>
      </c>
      <c r="J244" s="36">
        <v>558</v>
      </c>
      <c r="K244" s="31">
        <v>549</v>
      </c>
      <c r="L244" s="31">
        <v>540.25</v>
      </c>
      <c r="M244" s="31">
        <v>4.69949</v>
      </c>
      <c r="N244" s="1"/>
      <c r="O244" s="1"/>
    </row>
    <row r="245" spans="1:15" ht="12.75" customHeight="1">
      <c r="A245" s="33">
        <v>235</v>
      </c>
      <c r="B245" s="53" t="s">
        <v>141</v>
      </c>
      <c r="C245" s="31">
        <v>189.34</v>
      </c>
      <c r="D245" s="36">
        <v>186.78</v>
      </c>
      <c r="E245" s="36">
        <v>183.56</v>
      </c>
      <c r="F245" s="36">
        <v>177.78</v>
      </c>
      <c r="G245" s="36">
        <v>174.56</v>
      </c>
      <c r="H245" s="36">
        <v>192.56</v>
      </c>
      <c r="I245" s="36">
        <v>195.77999999999997</v>
      </c>
      <c r="J245" s="36">
        <v>201.56</v>
      </c>
      <c r="K245" s="31">
        <v>190</v>
      </c>
      <c r="L245" s="31">
        <v>181</v>
      </c>
      <c r="M245" s="31">
        <v>351.17376</v>
      </c>
      <c r="N245" s="1"/>
      <c r="O245" s="1"/>
    </row>
    <row r="246" spans="1:15" ht="12.75" customHeight="1">
      <c r="A246" s="33">
        <v>236</v>
      </c>
      <c r="B246" s="53" t="s">
        <v>143</v>
      </c>
      <c r="C246" s="31">
        <v>614.8</v>
      </c>
      <c r="D246" s="36">
        <v>616.9833333333332</v>
      </c>
      <c r="E246" s="36">
        <v>607.9666666666665</v>
      </c>
      <c r="F246" s="36">
        <v>601.1333333333332</v>
      </c>
      <c r="G246" s="36">
        <v>592.1166666666664</v>
      </c>
      <c r="H246" s="36">
        <v>623.8166666666665</v>
      </c>
      <c r="I246" s="36">
        <v>632.8333333333331</v>
      </c>
      <c r="J246" s="36">
        <v>639.6666666666665</v>
      </c>
      <c r="K246" s="31">
        <v>626</v>
      </c>
      <c r="L246" s="31">
        <v>610.15</v>
      </c>
      <c r="M246" s="31">
        <v>24.41789</v>
      </c>
      <c r="N246" s="1"/>
      <c r="O246" s="1"/>
    </row>
    <row r="247" spans="1:15" ht="12.75" customHeight="1">
      <c r="A247" s="33">
        <v>237</v>
      </c>
      <c r="B247" s="53" t="s">
        <v>151</v>
      </c>
      <c r="C247" s="31">
        <v>167.66</v>
      </c>
      <c r="D247" s="36">
        <v>167.07666666666668</v>
      </c>
      <c r="E247" s="36">
        <v>166.20333333333338</v>
      </c>
      <c r="F247" s="36">
        <v>164.7466666666667</v>
      </c>
      <c r="G247" s="36">
        <v>163.8733333333334</v>
      </c>
      <c r="H247" s="36">
        <v>168.53333333333336</v>
      </c>
      <c r="I247" s="36">
        <v>169.40666666666664</v>
      </c>
      <c r="J247" s="36">
        <v>170.86333333333334</v>
      </c>
      <c r="K247" s="31">
        <v>167.95</v>
      </c>
      <c r="L247" s="31">
        <v>165.62</v>
      </c>
      <c r="M247" s="31">
        <v>190.14104</v>
      </c>
      <c r="N247" s="1"/>
      <c r="O247" s="1"/>
    </row>
    <row r="248" spans="1:15" ht="12.75" customHeight="1">
      <c r="A248" s="33">
        <v>238</v>
      </c>
      <c r="B248" s="53" t="s">
        <v>400</v>
      </c>
      <c r="C248" s="31">
        <v>63.68</v>
      </c>
      <c r="D248" s="36">
        <v>63.99</v>
      </c>
      <c r="E248" s="36">
        <v>63.21000000000001</v>
      </c>
      <c r="F248" s="36">
        <v>62.74000000000001</v>
      </c>
      <c r="G248" s="36">
        <v>61.960000000000015</v>
      </c>
      <c r="H248" s="36">
        <v>64.46000000000001</v>
      </c>
      <c r="I248" s="36">
        <v>65.23999999999998</v>
      </c>
      <c r="J248" s="36">
        <v>65.71</v>
      </c>
      <c r="K248" s="31">
        <v>64.77</v>
      </c>
      <c r="L248" s="31">
        <v>63.52</v>
      </c>
      <c r="M248" s="31">
        <v>87.61598</v>
      </c>
      <c r="N248" s="1"/>
      <c r="O248" s="1"/>
    </row>
    <row r="249" spans="1:15" ht="12.75" customHeight="1">
      <c r="A249" s="33">
        <v>239</v>
      </c>
      <c r="B249" s="53" t="s">
        <v>153</v>
      </c>
      <c r="C249" s="31">
        <v>992.85</v>
      </c>
      <c r="D249" s="36">
        <v>993.7166666666666</v>
      </c>
      <c r="E249" s="36">
        <v>988.1833333333332</v>
      </c>
      <c r="F249" s="36">
        <v>983.5166666666665</v>
      </c>
      <c r="G249" s="36">
        <v>977.9833333333331</v>
      </c>
      <c r="H249" s="36">
        <v>998.3833333333332</v>
      </c>
      <c r="I249" s="36">
        <v>1003.9166666666667</v>
      </c>
      <c r="J249" s="36">
        <v>1008.5833333333333</v>
      </c>
      <c r="K249" s="31">
        <v>999.25</v>
      </c>
      <c r="L249" s="31">
        <v>989.05</v>
      </c>
      <c r="M249" s="31">
        <v>18.15971</v>
      </c>
      <c r="N249" s="1"/>
      <c r="O249" s="1"/>
    </row>
    <row r="250" spans="1:15" ht="12.75" customHeight="1">
      <c r="A250" s="33">
        <v>240</v>
      </c>
      <c r="B250" s="53" t="s">
        <v>401</v>
      </c>
      <c r="C250" s="31">
        <v>171.76</v>
      </c>
      <c r="D250" s="36">
        <v>172.35</v>
      </c>
      <c r="E250" s="36">
        <v>170.91</v>
      </c>
      <c r="F250" s="36">
        <v>170.06</v>
      </c>
      <c r="G250" s="36">
        <v>168.62</v>
      </c>
      <c r="H250" s="36">
        <v>173.2</v>
      </c>
      <c r="I250" s="36">
        <v>174.64</v>
      </c>
      <c r="J250" s="36">
        <v>175.48999999999998</v>
      </c>
      <c r="K250" s="31">
        <v>173.79</v>
      </c>
      <c r="L250" s="31">
        <v>171.5</v>
      </c>
      <c r="M250" s="31">
        <v>261.42598</v>
      </c>
      <c r="N250" s="1"/>
      <c r="O250" s="1"/>
    </row>
    <row r="251" spans="1:15" ht="12.75" customHeight="1">
      <c r="A251" s="33">
        <v>241</v>
      </c>
      <c r="B251" s="53" t="s">
        <v>402</v>
      </c>
      <c r="C251" s="31">
        <v>1400.1</v>
      </c>
      <c r="D251" s="36">
        <v>1395.1333333333332</v>
      </c>
      <c r="E251" s="36">
        <v>1380.2666666666664</v>
      </c>
      <c r="F251" s="36">
        <v>1360.4333333333332</v>
      </c>
      <c r="G251" s="36">
        <v>1345.5666666666664</v>
      </c>
      <c r="H251" s="36">
        <v>1414.9666666666665</v>
      </c>
      <c r="I251" s="36">
        <v>1429.8333333333333</v>
      </c>
      <c r="J251" s="36">
        <v>1449.6666666666665</v>
      </c>
      <c r="K251" s="31">
        <v>1410</v>
      </c>
      <c r="L251" s="31">
        <v>1375.3</v>
      </c>
      <c r="M251" s="31">
        <v>0.82501</v>
      </c>
      <c r="N251" s="1"/>
      <c r="O251" s="1"/>
    </row>
    <row r="252" spans="1:15" ht="12.75" customHeight="1">
      <c r="A252" s="33">
        <v>242</v>
      </c>
      <c r="B252" s="53" t="s">
        <v>142</v>
      </c>
      <c r="C252" s="31">
        <v>524.9</v>
      </c>
      <c r="D252" s="36">
        <v>518.8499999999999</v>
      </c>
      <c r="E252" s="36">
        <v>508.89999999999986</v>
      </c>
      <c r="F252" s="36">
        <v>492.9</v>
      </c>
      <c r="G252" s="36">
        <v>482.94999999999993</v>
      </c>
      <c r="H252" s="36">
        <v>534.8499999999998</v>
      </c>
      <c r="I252" s="36">
        <v>544.7999999999998</v>
      </c>
      <c r="J252" s="36">
        <v>560.7999999999997</v>
      </c>
      <c r="K252" s="31">
        <v>528.8</v>
      </c>
      <c r="L252" s="31">
        <v>502.85</v>
      </c>
      <c r="M252" s="31">
        <v>67.33235</v>
      </c>
      <c r="N252" s="1"/>
      <c r="O252" s="1"/>
    </row>
    <row r="253" spans="1:15" ht="12.75" customHeight="1">
      <c r="A253" s="33">
        <v>243</v>
      </c>
      <c r="B253" s="53" t="s">
        <v>148</v>
      </c>
      <c r="C253" s="31">
        <v>389.65</v>
      </c>
      <c r="D253" s="36">
        <v>384.4666666666667</v>
      </c>
      <c r="E253" s="36">
        <v>377.9333333333334</v>
      </c>
      <c r="F253" s="36">
        <v>366.2166666666667</v>
      </c>
      <c r="G253" s="36">
        <v>359.6833333333334</v>
      </c>
      <c r="H253" s="36">
        <v>396.1833333333334</v>
      </c>
      <c r="I253" s="36">
        <v>402.7166666666667</v>
      </c>
      <c r="J253" s="36">
        <v>414.4333333333334</v>
      </c>
      <c r="K253" s="31">
        <v>391</v>
      </c>
      <c r="L253" s="31">
        <v>372.75</v>
      </c>
      <c r="M253" s="31">
        <v>325.81017</v>
      </c>
      <c r="N253" s="1"/>
      <c r="O253" s="1"/>
    </row>
    <row r="254" spans="1:15" ht="12.75" customHeight="1">
      <c r="A254" s="33">
        <v>244</v>
      </c>
      <c r="B254" s="53" t="s">
        <v>147</v>
      </c>
      <c r="C254" s="31">
        <v>1456.9</v>
      </c>
      <c r="D254" s="36">
        <v>1459.6166666666668</v>
      </c>
      <c r="E254" s="36">
        <v>1450.2333333333336</v>
      </c>
      <c r="F254" s="36">
        <v>1443.5666666666668</v>
      </c>
      <c r="G254" s="36">
        <v>1434.1833333333336</v>
      </c>
      <c r="H254" s="36">
        <v>1466.2833333333335</v>
      </c>
      <c r="I254" s="36">
        <v>1475.6666666666667</v>
      </c>
      <c r="J254" s="36">
        <v>1482.3333333333335</v>
      </c>
      <c r="K254" s="31">
        <v>1469</v>
      </c>
      <c r="L254" s="31">
        <v>1452.95</v>
      </c>
      <c r="M254" s="31">
        <v>31.66439</v>
      </c>
      <c r="N254" s="1"/>
      <c r="O254" s="1"/>
    </row>
    <row r="255" spans="1:15" ht="12.75" customHeight="1">
      <c r="A255" s="33">
        <v>245</v>
      </c>
      <c r="B255" s="53" t="s">
        <v>182</v>
      </c>
      <c r="C255" s="31">
        <v>6937.35</v>
      </c>
      <c r="D255" s="36">
        <v>6885.483333333334</v>
      </c>
      <c r="E255" s="36">
        <v>6801.966666666667</v>
      </c>
      <c r="F255" s="36">
        <v>6666.583333333334</v>
      </c>
      <c r="G255" s="36">
        <v>6583.0666666666675</v>
      </c>
      <c r="H255" s="36">
        <v>7020.866666666667</v>
      </c>
      <c r="I255" s="36">
        <v>7104.383333333333</v>
      </c>
      <c r="J255" s="36">
        <v>7239.766666666666</v>
      </c>
      <c r="K255" s="31">
        <v>6969</v>
      </c>
      <c r="L255" s="31">
        <v>6750.1</v>
      </c>
      <c r="M255" s="31">
        <v>3.36811</v>
      </c>
      <c r="N255" s="1"/>
      <c r="O255" s="1"/>
    </row>
    <row r="256" spans="1:15" ht="12.75" customHeight="1">
      <c r="A256" s="33">
        <v>246</v>
      </c>
      <c r="B256" s="53" t="s">
        <v>149</v>
      </c>
      <c r="C256" s="31">
        <v>1590.8</v>
      </c>
      <c r="D256" s="36">
        <v>1583.3999999999999</v>
      </c>
      <c r="E256" s="36">
        <v>1566.8999999999996</v>
      </c>
      <c r="F256" s="36">
        <v>1542.9999999999998</v>
      </c>
      <c r="G256" s="36">
        <v>1526.4999999999995</v>
      </c>
      <c r="H256" s="36">
        <v>1607.2999999999997</v>
      </c>
      <c r="I256" s="36">
        <v>1623.8000000000002</v>
      </c>
      <c r="J256" s="36">
        <v>1647.6999999999998</v>
      </c>
      <c r="K256" s="31">
        <v>1599.9</v>
      </c>
      <c r="L256" s="31">
        <v>1559.5</v>
      </c>
      <c r="M256" s="31">
        <v>68.01771</v>
      </c>
      <c r="N256" s="1"/>
      <c r="O256" s="1"/>
    </row>
    <row r="257" spans="1:15" ht="12.75" customHeight="1">
      <c r="A257" s="33">
        <v>247</v>
      </c>
      <c r="B257" s="53" t="s">
        <v>870</v>
      </c>
      <c r="C257" s="31">
        <v>143.37</v>
      </c>
      <c r="D257" s="36">
        <v>142.55666666666667</v>
      </c>
      <c r="E257" s="36">
        <v>141.11333333333334</v>
      </c>
      <c r="F257" s="36">
        <v>138.85666666666668</v>
      </c>
      <c r="G257" s="36">
        <v>137.41333333333336</v>
      </c>
      <c r="H257" s="36">
        <v>144.81333333333333</v>
      </c>
      <c r="I257" s="36">
        <v>146.25666666666666</v>
      </c>
      <c r="J257" s="36">
        <v>148.51333333333332</v>
      </c>
      <c r="K257" s="31">
        <v>144</v>
      </c>
      <c r="L257" s="31">
        <v>140.3</v>
      </c>
      <c r="M257" s="31">
        <v>55.31382</v>
      </c>
      <c r="N257" s="1"/>
      <c r="O257" s="1"/>
    </row>
    <row r="258" spans="1:15" ht="12.75" customHeight="1">
      <c r="A258" s="33">
        <v>248</v>
      </c>
      <c r="B258" s="53" t="s">
        <v>150</v>
      </c>
      <c r="C258" s="31">
        <v>1084.5</v>
      </c>
      <c r="D258" s="36">
        <v>1099.2166666666667</v>
      </c>
      <c r="E258" s="36">
        <v>1055.2833333333333</v>
      </c>
      <c r="F258" s="36">
        <v>1026.0666666666666</v>
      </c>
      <c r="G258" s="36">
        <v>982.1333333333332</v>
      </c>
      <c r="H258" s="36">
        <v>1128.4333333333334</v>
      </c>
      <c r="I258" s="36">
        <v>1172.3666666666668</v>
      </c>
      <c r="J258" s="36">
        <v>1201.5833333333335</v>
      </c>
      <c r="K258" s="31">
        <v>1143.15</v>
      </c>
      <c r="L258" s="31">
        <v>1070</v>
      </c>
      <c r="M258" s="31">
        <v>17.07979</v>
      </c>
      <c r="N258" s="1"/>
      <c r="O258" s="1"/>
    </row>
    <row r="259" spans="1:15" ht="12.75" customHeight="1">
      <c r="A259" s="33">
        <v>249</v>
      </c>
      <c r="B259" s="53" t="s">
        <v>146</v>
      </c>
      <c r="C259" s="31">
        <v>4222.15</v>
      </c>
      <c r="D259" s="36">
        <v>4238.749999999999</v>
      </c>
      <c r="E259" s="36">
        <v>4196.049999999998</v>
      </c>
      <c r="F259" s="36">
        <v>4169.949999999999</v>
      </c>
      <c r="G259" s="36">
        <v>4127.249999999998</v>
      </c>
      <c r="H259" s="36">
        <v>4264.8499999999985</v>
      </c>
      <c r="I259" s="36">
        <v>4307.549999999999</v>
      </c>
      <c r="J259" s="36">
        <v>4333.649999999999</v>
      </c>
      <c r="K259" s="31">
        <v>4281.45</v>
      </c>
      <c r="L259" s="31">
        <v>4212.65</v>
      </c>
      <c r="M259" s="31">
        <v>17.61756</v>
      </c>
      <c r="N259" s="1"/>
      <c r="O259" s="1"/>
    </row>
    <row r="260" spans="1:15" ht="12.75" customHeight="1">
      <c r="A260" s="33">
        <v>250</v>
      </c>
      <c r="B260" s="53" t="s">
        <v>152</v>
      </c>
      <c r="C260" s="31">
        <v>1135.25</v>
      </c>
      <c r="D260" s="36">
        <v>1137.9833333333333</v>
      </c>
      <c r="E260" s="36">
        <v>1128.0666666666666</v>
      </c>
      <c r="F260" s="36">
        <v>1120.8833333333332</v>
      </c>
      <c r="G260" s="36">
        <v>1110.9666666666665</v>
      </c>
      <c r="H260" s="36">
        <v>1145.1666666666667</v>
      </c>
      <c r="I260" s="36">
        <v>1155.0833333333333</v>
      </c>
      <c r="J260" s="36">
        <v>1162.2666666666669</v>
      </c>
      <c r="K260" s="31">
        <v>1147.9</v>
      </c>
      <c r="L260" s="31">
        <v>1130.8</v>
      </c>
      <c r="M260" s="31">
        <v>4.37651</v>
      </c>
      <c r="N260" s="1"/>
      <c r="O260" s="1"/>
    </row>
    <row r="261" spans="1:15" ht="12.75" customHeight="1">
      <c r="A261" s="33">
        <v>251</v>
      </c>
      <c r="B261" s="53" t="s">
        <v>403</v>
      </c>
      <c r="C261" s="31">
        <v>1792.8</v>
      </c>
      <c r="D261" s="36">
        <v>1818.8333333333333</v>
      </c>
      <c r="E261" s="36">
        <v>1731.6666666666665</v>
      </c>
      <c r="F261" s="36">
        <v>1670.5333333333333</v>
      </c>
      <c r="G261" s="36">
        <v>1583.3666666666666</v>
      </c>
      <c r="H261" s="36">
        <v>1879.9666666666665</v>
      </c>
      <c r="I261" s="36">
        <v>1967.133333333333</v>
      </c>
      <c r="J261" s="36">
        <v>2028.2666666666664</v>
      </c>
      <c r="K261" s="31">
        <v>1906</v>
      </c>
      <c r="L261" s="31">
        <v>1757.7</v>
      </c>
      <c r="M261" s="31">
        <v>14.0494</v>
      </c>
      <c r="N261" s="1"/>
      <c r="O261" s="1"/>
    </row>
    <row r="262" spans="1:15" ht="12.75" customHeight="1">
      <c r="A262" s="33">
        <v>252</v>
      </c>
      <c r="B262" s="53" t="s">
        <v>156</v>
      </c>
      <c r="C262" s="31">
        <v>4469.2</v>
      </c>
      <c r="D262" s="36">
        <v>4458.333333333333</v>
      </c>
      <c r="E262" s="36">
        <v>4405.016666666666</v>
      </c>
      <c r="F262" s="36">
        <v>4340.833333333333</v>
      </c>
      <c r="G262" s="36">
        <v>4287.516666666666</v>
      </c>
      <c r="H262" s="36">
        <v>4522.516666666666</v>
      </c>
      <c r="I262" s="36">
        <v>4575.833333333334</v>
      </c>
      <c r="J262" s="36">
        <v>4640.016666666666</v>
      </c>
      <c r="K262" s="31">
        <v>4511.65</v>
      </c>
      <c r="L262" s="31">
        <v>4394.15</v>
      </c>
      <c r="M262" s="31">
        <v>0.57338</v>
      </c>
      <c r="N262" s="1"/>
      <c r="O262" s="1"/>
    </row>
    <row r="263" spans="1:15" ht="12.75" customHeight="1">
      <c r="A263" s="33">
        <v>253</v>
      </c>
      <c r="B263" s="53" t="s">
        <v>404</v>
      </c>
      <c r="C263" s="31">
        <v>2197.3</v>
      </c>
      <c r="D263" s="36">
        <v>2175.4333333333334</v>
      </c>
      <c r="E263" s="36">
        <v>2073.866666666667</v>
      </c>
      <c r="F263" s="36">
        <v>1950.4333333333334</v>
      </c>
      <c r="G263" s="36">
        <v>1848.8666666666668</v>
      </c>
      <c r="H263" s="36">
        <v>2298.866666666667</v>
      </c>
      <c r="I263" s="36">
        <v>2400.4333333333334</v>
      </c>
      <c r="J263" s="36">
        <v>2523.866666666667</v>
      </c>
      <c r="K263" s="31">
        <v>2277</v>
      </c>
      <c r="L263" s="31">
        <v>2052</v>
      </c>
      <c r="M263" s="31">
        <v>17.09284</v>
      </c>
      <c r="N263" s="1"/>
      <c r="O263" s="1"/>
    </row>
    <row r="264" spans="1:15" ht="12.75" customHeight="1">
      <c r="A264" s="33">
        <v>254</v>
      </c>
      <c r="B264" s="53" t="s">
        <v>405</v>
      </c>
      <c r="C264" s="31">
        <v>896.9</v>
      </c>
      <c r="D264" s="36">
        <v>895.85</v>
      </c>
      <c r="E264" s="36">
        <v>885</v>
      </c>
      <c r="F264" s="36">
        <v>873.1</v>
      </c>
      <c r="G264" s="36">
        <v>862.25</v>
      </c>
      <c r="H264" s="36">
        <v>907.75</v>
      </c>
      <c r="I264" s="36">
        <v>918.6000000000001</v>
      </c>
      <c r="J264" s="36">
        <v>930.5</v>
      </c>
      <c r="K264" s="31">
        <v>906.7</v>
      </c>
      <c r="L264" s="31">
        <v>883.95</v>
      </c>
      <c r="M264" s="31">
        <v>1.70344</v>
      </c>
      <c r="N264" s="1"/>
      <c r="O264" s="1"/>
    </row>
    <row r="265" spans="1:15" ht="12.75" customHeight="1">
      <c r="A265" s="33">
        <v>255</v>
      </c>
      <c r="B265" s="53" t="s">
        <v>406</v>
      </c>
      <c r="C265" s="31">
        <v>534.85</v>
      </c>
      <c r="D265" s="36">
        <v>538.4666666666666</v>
      </c>
      <c r="E265" s="36">
        <v>527.6833333333332</v>
      </c>
      <c r="F265" s="36">
        <v>520.5166666666665</v>
      </c>
      <c r="G265" s="36">
        <v>509.7333333333331</v>
      </c>
      <c r="H265" s="36">
        <v>545.6333333333332</v>
      </c>
      <c r="I265" s="36">
        <v>556.4166666666667</v>
      </c>
      <c r="J265" s="36">
        <v>563.5833333333333</v>
      </c>
      <c r="K265" s="31">
        <v>549.25</v>
      </c>
      <c r="L265" s="31">
        <v>531.3</v>
      </c>
      <c r="M265" s="31">
        <v>7.54411</v>
      </c>
      <c r="N265" s="1"/>
      <c r="O265" s="1"/>
    </row>
    <row r="266" spans="1:15" ht="12.75" customHeight="1">
      <c r="A266" s="33">
        <v>256</v>
      </c>
      <c r="B266" s="53" t="s">
        <v>407</v>
      </c>
      <c r="C266" s="31">
        <v>89.09</v>
      </c>
      <c r="D266" s="36">
        <v>88.56</v>
      </c>
      <c r="E266" s="36">
        <v>87.64</v>
      </c>
      <c r="F266" s="36">
        <v>86.19</v>
      </c>
      <c r="G266" s="36">
        <v>85.27</v>
      </c>
      <c r="H266" s="36">
        <v>90.01</v>
      </c>
      <c r="I266" s="36">
        <v>90.93000000000002</v>
      </c>
      <c r="J266" s="36">
        <v>92.38000000000001</v>
      </c>
      <c r="K266" s="31">
        <v>89.48</v>
      </c>
      <c r="L266" s="31">
        <v>87.11</v>
      </c>
      <c r="M266" s="31">
        <v>44.78789</v>
      </c>
      <c r="N266" s="1"/>
      <c r="O266" s="1"/>
    </row>
    <row r="267" spans="1:15" ht="12.75" customHeight="1">
      <c r="A267" s="33">
        <v>257</v>
      </c>
      <c r="B267" s="53" t="s">
        <v>278</v>
      </c>
      <c r="C267" s="31">
        <v>750.2</v>
      </c>
      <c r="D267" s="36">
        <v>746.0500000000001</v>
      </c>
      <c r="E267" s="36">
        <v>740.1000000000001</v>
      </c>
      <c r="F267" s="36">
        <v>730.0000000000001</v>
      </c>
      <c r="G267" s="36">
        <v>724.0500000000002</v>
      </c>
      <c r="H267" s="36">
        <v>756.1500000000001</v>
      </c>
      <c r="I267" s="36">
        <v>762.1000000000001</v>
      </c>
      <c r="J267" s="36">
        <v>772.2</v>
      </c>
      <c r="K267" s="31">
        <v>752</v>
      </c>
      <c r="L267" s="31">
        <v>735.95</v>
      </c>
      <c r="M267" s="31">
        <v>22.66634</v>
      </c>
      <c r="N267" s="1"/>
      <c r="O267" s="1"/>
    </row>
    <row r="268" spans="1:15" ht="12.75" customHeight="1">
      <c r="A268" s="33">
        <v>258</v>
      </c>
      <c r="B268" s="53" t="s">
        <v>871</v>
      </c>
      <c r="C268" s="31">
        <v>353.2</v>
      </c>
      <c r="D268" s="36">
        <v>347.3333333333333</v>
      </c>
      <c r="E268" s="36">
        <v>335.8666666666666</v>
      </c>
      <c r="F268" s="36">
        <v>318.5333333333333</v>
      </c>
      <c r="G268" s="36">
        <v>307.0666666666666</v>
      </c>
      <c r="H268" s="36">
        <v>364.66666666666663</v>
      </c>
      <c r="I268" s="36">
        <v>376.1333333333333</v>
      </c>
      <c r="J268" s="36">
        <v>393.46666666666664</v>
      </c>
      <c r="K268" s="31">
        <v>358.8</v>
      </c>
      <c r="L268" s="31">
        <v>330</v>
      </c>
      <c r="M268" s="31">
        <v>114.05514</v>
      </c>
      <c r="N268" s="1"/>
      <c r="O268" s="1"/>
    </row>
    <row r="269" spans="1:15" ht="12.75" customHeight="1">
      <c r="A269" s="33">
        <v>259</v>
      </c>
      <c r="B269" s="53" t="s">
        <v>157</v>
      </c>
      <c r="C269" s="31">
        <v>943.9</v>
      </c>
      <c r="D269" s="36">
        <v>941</v>
      </c>
      <c r="E269" s="36">
        <v>934.5</v>
      </c>
      <c r="F269" s="36">
        <v>925.1</v>
      </c>
      <c r="G269" s="36">
        <v>918.6</v>
      </c>
      <c r="H269" s="36">
        <v>950.4</v>
      </c>
      <c r="I269" s="36">
        <v>956.9</v>
      </c>
      <c r="J269" s="36">
        <v>966.3</v>
      </c>
      <c r="K269" s="31">
        <v>947.5</v>
      </c>
      <c r="L269" s="31">
        <v>931.6</v>
      </c>
      <c r="M269" s="31">
        <v>25.62034</v>
      </c>
      <c r="N269" s="1"/>
      <c r="O269" s="1"/>
    </row>
    <row r="270" spans="1:15" ht="12.75" customHeight="1">
      <c r="A270" s="33">
        <v>260</v>
      </c>
      <c r="B270" s="53" t="s">
        <v>872</v>
      </c>
      <c r="C270" s="31">
        <v>916.8</v>
      </c>
      <c r="D270" s="36">
        <v>902.1999999999999</v>
      </c>
      <c r="E270" s="36">
        <v>887.5999999999999</v>
      </c>
      <c r="F270" s="36">
        <v>858.4</v>
      </c>
      <c r="G270" s="36">
        <v>843.8</v>
      </c>
      <c r="H270" s="36">
        <v>931.3999999999999</v>
      </c>
      <c r="I270" s="36">
        <v>946</v>
      </c>
      <c r="J270" s="36">
        <v>975.1999999999998</v>
      </c>
      <c r="K270" s="31">
        <v>916.8</v>
      </c>
      <c r="L270" s="31">
        <v>873</v>
      </c>
      <c r="M270" s="31">
        <v>0.56393</v>
      </c>
      <c r="N270" s="1"/>
      <c r="O270" s="1"/>
    </row>
    <row r="271" spans="1:15" ht="12.75" customHeight="1">
      <c r="A271" s="33">
        <v>261</v>
      </c>
      <c r="B271" s="53" t="s">
        <v>873</v>
      </c>
      <c r="C271" s="31">
        <v>117.27</v>
      </c>
      <c r="D271" s="36">
        <v>116.61</v>
      </c>
      <c r="E271" s="36">
        <v>115.22</v>
      </c>
      <c r="F271" s="36">
        <v>113.17</v>
      </c>
      <c r="G271" s="36">
        <v>111.78</v>
      </c>
      <c r="H271" s="36">
        <v>118.66</v>
      </c>
      <c r="I271" s="36">
        <v>120.05000000000001</v>
      </c>
      <c r="J271" s="36">
        <v>122.1</v>
      </c>
      <c r="K271" s="31">
        <v>118</v>
      </c>
      <c r="L271" s="31">
        <v>114.56</v>
      </c>
      <c r="M271" s="31">
        <v>24.07163</v>
      </c>
      <c r="N271" s="1"/>
      <c r="O271" s="1"/>
    </row>
    <row r="272" spans="1:15" ht="12.75" customHeight="1">
      <c r="A272" s="33">
        <v>262</v>
      </c>
      <c r="B272" s="53" t="s">
        <v>832</v>
      </c>
      <c r="C272" s="31">
        <v>545.7</v>
      </c>
      <c r="D272" s="36">
        <v>545.2</v>
      </c>
      <c r="E272" s="36">
        <v>538.45</v>
      </c>
      <c r="F272" s="36">
        <v>531.2</v>
      </c>
      <c r="G272" s="36">
        <v>524.45</v>
      </c>
      <c r="H272" s="36">
        <v>552.45</v>
      </c>
      <c r="I272" s="36">
        <v>559.2</v>
      </c>
      <c r="J272" s="36">
        <v>566.45</v>
      </c>
      <c r="K272" s="31">
        <v>551.95</v>
      </c>
      <c r="L272" s="31">
        <v>537.95</v>
      </c>
      <c r="M272" s="31">
        <v>6.30722</v>
      </c>
      <c r="N272" s="1"/>
      <c r="O272" s="1"/>
    </row>
    <row r="273" spans="1:15" ht="12.75" customHeight="1">
      <c r="A273" s="33">
        <v>263</v>
      </c>
      <c r="B273" s="53" t="s">
        <v>408</v>
      </c>
      <c r="C273" s="31">
        <v>811.3</v>
      </c>
      <c r="D273" s="36">
        <v>814.0833333333334</v>
      </c>
      <c r="E273" s="36">
        <v>802.1666666666667</v>
      </c>
      <c r="F273" s="36">
        <v>793.0333333333334</v>
      </c>
      <c r="G273" s="36">
        <v>781.1166666666668</v>
      </c>
      <c r="H273" s="36">
        <v>823.2166666666667</v>
      </c>
      <c r="I273" s="36">
        <v>835.1333333333334</v>
      </c>
      <c r="J273" s="36">
        <v>844.2666666666667</v>
      </c>
      <c r="K273" s="31">
        <v>826</v>
      </c>
      <c r="L273" s="31">
        <v>804.95</v>
      </c>
      <c r="M273" s="31">
        <v>5.85859</v>
      </c>
      <c r="N273" s="1"/>
      <c r="O273" s="1"/>
    </row>
    <row r="274" spans="1:15" ht="12.75" customHeight="1">
      <c r="A274" s="33">
        <v>264</v>
      </c>
      <c r="B274" s="53" t="s">
        <v>155</v>
      </c>
      <c r="C274" s="31">
        <v>1059.5</v>
      </c>
      <c r="D274" s="36">
        <v>1058.9833333333333</v>
      </c>
      <c r="E274" s="36">
        <v>1042.7666666666667</v>
      </c>
      <c r="F274" s="36">
        <v>1026.0333333333333</v>
      </c>
      <c r="G274" s="36">
        <v>1009.8166666666666</v>
      </c>
      <c r="H274" s="36">
        <v>1075.7166666666667</v>
      </c>
      <c r="I274" s="36">
        <v>1091.9333333333334</v>
      </c>
      <c r="J274" s="36">
        <v>1108.6666666666667</v>
      </c>
      <c r="K274" s="31">
        <v>1075.2</v>
      </c>
      <c r="L274" s="31">
        <v>1042.25</v>
      </c>
      <c r="M274" s="31">
        <v>29.03887</v>
      </c>
      <c r="N274" s="1"/>
      <c r="O274" s="1"/>
    </row>
    <row r="275" spans="1:15" ht="12.75" customHeight="1">
      <c r="A275" s="33">
        <v>265</v>
      </c>
      <c r="B275" s="53" t="s">
        <v>874</v>
      </c>
      <c r="C275" s="31">
        <v>352.8</v>
      </c>
      <c r="D275" s="36">
        <v>354.4166666666667</v>
      </c>
      <c r="E275" s="36">
        <v>350.4333333333334</v>
      </c>
      <c r="F275" s="36">
        <v>348.0666666666667</v>
      </c>
      <c r="G275" s="36">
        <v>344.0833333333334</v>
      </c>
      <c r="H275" s="36">
        <v>356.78333333333336</v>
      </c>
      <c r="I275" s="36">
        <v>360.7666666666666</v>
      </c>
      <c r="J275" s="36">
        <v>363.1333333333333</v>
      </c>
      <c r="K275" s="31">
        <v>358.4</v>
      </c>
      <c r="L275" s="31">
        <v>352.05</v>
      </c>
      <c r="M275" s="31">
        <v>156.88767</v>
      </c>
      <c r="N275" s="1"/>
      <c r="O275" s="1"/>
    </row>
    <row r="276" spans="1:15" ht="12.75" customHeight="1">
      <c r="A276" s="33">
        <v>266</v>
      </c>
      <c r="B276" s="53" t="s">
        <v>158</v>
      </c>
      <c r="C276" s="31">
        <v>575.3</v>
      </c>
      <c r="D276" s="36">
        <v>570.65</v>
      </c>
      <c r="E276" s="36">
        <v>564.5</v>
      </c>
      <c r="F276" s="36">
        <v>553.7</v>
      </c>
      <c r="G276" s="36">
        <v>547.5500000000001</v>
      </c>
      <c r="H276" s="36">
        <v>581.4499999999999</v>
      </c>
      <c r="I276" s="36">
        <v>587.5999999999998</v>
      </c>
      <c r="J276" s="36">
        <v>598.3999999999999</v>
      </c>
      <c r="K276" s="31">
        <v>576.8</v>
      </c>
      <c r="L276" s="31">
        <v>559.85</v>
      </c>
      <c r="M276" s="31">
        <v>25.16716</v>
      </c>
      <c r="N276" s="1"/>
      <c r="O276" s="1"/>
    </row>
    <row r="277" spans="1:15" ht="12.75" customHeight="1">
      <c r="A277" s="33">
        <v>267</v>
      </c>
      <c r="B277" s="53" t="s">
        <v>409</v>
      </c>
      <c r="C277" s="31">
        <v>534.75</v>
      </c>
      <c r="D277" s="36">
        <v>530.0500000000001</v>
      </c>
      <c r="E277" s="36">
        <v>523.1000000000001</v>
      </c>
      <c r="F277" s="36">
        <v>511.45000000000005</v>
      </c>
      <c r="G277" s="36">
        <v>504.5000000000001</v>
      </c>
      <c r="H277" s="36">
        <v>541.7000000000002</v>
      </c>
      <c r="I277" s="36">
        <v>548.6500000000002</v>
      </c>
      <c r="J277" s="36">
        <v>560.3000000000002</v>
      </c>
      <c r="K277" s="31">
        <v>537</v>
      </c>
      <c r="L277" s="31">
        <v>518.4</v>
      </c>
      <c r="M277" s="31">
        <v>2.19792</v>
      </c>
      <c r="N277" s="1"/>
      <c r="O277" s="1"/>
    </row>
    <row r="278" spans="1:15" ht="12.75" customHeight="1">
      <c r="A278" s="33">
        <v>268</v>
      </c>
      <c r="B278" s="53" t="s">
        <v>410</v>
      </c>
      <c r="C278" s="31">
        <v>732.6</v>
      </c>
      <c r="D278" s="36">
        <v>734.8333333333334</v>
      </c>
      <c r="E278" s="36">
        <v>726.1166666666668</v>
      </c>
      <c r="F278" s="36">
        <v>719.6333333333334</v>
      </c>
      <c r="G278" s="36">
        <v>710.9166666666669</v>
      </c>
      <c r="H278" s="36">
        <v>741.3166666666667</v>
      </c>
      <c r="I278" s="36">
        <v>750.0333333333332</v>
      </c>
      <c r="J278" s="36">
        <v>756.5166666666667</v>
      </c>
      <c r="K278" s="31">
        <v>743.55</v>
      </c>
      <c r="L278" s="31">
        <v>728.35</v>
      </c>
      <c r="M278" s="31">
        <v>1.39251</v>
      </c>
      <c r="N278" s="1"/>
      <c r="O278" s="1"/>
    </row>
    <row r="279" spans="1:15" ht="12.75" customHeight="1">
      <c r="A279" s="33">
        <v>269</v>
      </c>
      <c r="B279" s="53" t="s">
        <v>875</v>
      </c>
      <c r="C279" s="31">
        <v>691.95</v>
      </c>
      <c r="D279" s="36">
        <v>694.85</v>
      </c>
      <c r="E279" s="36">
        <v>683.7</v>
      </c>
      <c r="F279" s="36">
        <v>675.45</v>
      </c>
      <c r="G279" s="36">
        <v>664.3000000000001</v>
      </c>
      <c r="H279" s="36">
        <v>703.1</v>
      </c>
      <c r="I279" s="36">
        <v>714.2499999999999</v>
      </c>
      <c r="J279" s="36">
        <v>722.5</v>
      </c>
      <c r="K279" s="31">
        <v>706</v>
      </c>
      <c r="L279" s="31">
        <v>686.6</v>
      </c>
      <c r="M279" s="31">
        <v>11.97407</v>
      </c>
      <c r="N279" s="1"/>
      <c r="O279" s="1"/>
    </row>
    <row r="280" spans="1:15" ht="12.75" customHeight="1">
      <c r="A280" s="33">
        <v>270</v>
      </c>
      <c r="B280" s="53" t="s">
        <v>411</v>
      </c>
      <c r="C280" s="31">
        <v>1052.35</v>
      </c>
      <c r="D280" s="36">
        <v>1044.3999999999999</v>
      </c>
      <c r="E280" s="36">
        <v>1030.7999999999997</v>
      </c>
      <c r="F280" s="36">
        <v>1009.2499999999999</v>
      </c>
      <c r="G280" s="36">
        <v>995.6499999999997</v>
      </c>
      <c r="H280" s="36">
        <v>1065.9499999999998</v>
      </c>
      <c r="I280" s="36">
        <v>1079.5499999999997</v>
      </c>
      <c r="J280" s="36">
        <v>1101.0999999999997</v>
      </c>
      <c r="K280" s="31">
        <v>1058</v>
      </c>
      <c r="L280" s="31">
        <v>1022.85</v>
      </c>
      <c r="M280" s="31">
        <v>1.91037</v>
      </c>
      <c r="N280" s="1"/>
      <c r="O280" s="1"/>
    </row>
    <row r="281" spans="1:15" ht="12.75" customHeight="1">
      <c r="A281" s="33">
        <v>271</v>
      </c>
      <c r="B281" s="53" t="s">
        <v>412</v>
      </c>
      <c r="C281" s="31">
        <v>451.2</v>
      </c>
      <c r="D281" s="36">
        <v>448.8</v>
      </c>
      <c r="E281" s="36">
        <v>432.6</v>
      </c>
      <c r="F281" s="36">
        <v>414</v>
      </c>
      <c r="G281" s="36">
        <v>397.8</v>
      </c>
      <c r="H281" s="36">
        <v>467.40000000000003</v>
      </c>
      <c r="I281" s="36">
        <v>483.59999999999997</v>
      </c>
      <c r="J281" s="36">
        <v>502.20000000000005</v>
      </c>
      <c r="K281" s="31">
        <v>465</v>
      </c>
      <c r="L281" s="31">
        <v>430.2</v>
      </c>
      <c r="M281" s="31">
        <v>26.9393</v>
      </c>
      <c r="N281" s="1"/>
      <c r="O281" s="1"/>
    </row>
    <row r="282" spans="1:15" ht="12.75" customHeight="1">
      <c r="A282" s="33">
        <v>272</v>
      </c>
      <c r="B282" s="53" t="s">
        <v>413</v>
      </c>
      <c r="C282" s="31">
        <v>912.2</v>
      </c>
      <c r="D282" s="36">
        <v>910.6666666666666</v>
      </c>
      <c r="E282" s="36">
        <v>887.3333333333333</v>
      </c>
      <c r="F282" s="36">
        <v>862.4666666666666</v>
      </c>
      <c r="G282" s="36">
        <v>839.1333333333332</v>
      </c>
      <c r="H282" s="36">
        <v>935.5333333333333</v>
      </c>
      <c r="I282" s="36">
        <v>958.8666666666666</v>
      </c>
      <c r="J282" s="36">
        <v>983.7333333333333</v>
      </c>
      <c r="K282" s="31">
        <v>934</v>
      </c>
      <c r="L282" s="31">
        <v>885.8</v>
      </c>
      <c r="M282" s="31">
        <v>5.76941</v>
      </c>
      <c r="N282" s="1"/>
      <c r="O282" s="1"/>
    </row>
    <row r="283" spans="1:15" ht="12.75" customHeight="1">
      <c r="A283" s="33">
        <v>273</v>
      </c>
      <c r="B283" s="53" t="s">
        <v>414</v>
      </c>
      <c r="C283" s="31">
        <v>4481.35</v>
      </c>
      <c r="D283" s="36">
        <v>4460.466666666667</v>
      </c>
      <c r="E283" s="36">
        <v>4421.883333333334</v>
      </c>
      <c r="F283" s="36">
        <v>4362.416666666667</v>
      </c>
      <c r="G283" s="36">
        <v>4323.833333333334</v>
      </c>
      <c r="H283" s="36">
        <v>4519.933333333334</v>
      </c>
      <c r="I283" s="36">
        <v>4558.516666666666</v>
      </c>
      <c r="J283" s="36">
        <v>4617.9833333333345</v>
      </c>
      <c r="K283" s="31">
        <v>4499.05</v>
      </c>
      <c r="L283" s="31">
        <v>4401</v>
      </c>
      <c r="M283" s="31">
        <v>1.92011</v>
      </c>
      <c r="N283" s="1"/>
      <c r="O283" s="1"/>
    </row>
    <row r="284" spans="1:15" ht="12.75" customHeight="1">
      <c r="A284" s="33">
        <v>274</v>
      </c>
      <c r="B284" s="53" t="s">
        <v>415</v>
      </c>
      <c r="C284" s="31">
        <v>345.35</v>
      </c>
      <c r="D284" s="36">
        <v>346.5833333333333</v>
      </c>
      <c r="E284" s="36">
        <v>343.0666666666666</v>
      </c>
      <c r="F284" s="36">
        <v>340.7833333333333</v>
      </c>
      <c r="G284" s="36">
        <v>337.2666666666666</v>
      </c>
      <c r="H284" s="36">
        <v>348.8666666666666</v>
      </c>
      <c r="I284" s="36">
        <v>352.3833333333334</v>
      </c>
      <c r="J284" s="36">
        <v>354.66666666666663</v>
      </c>
      <c r="K284" s="31">
        <v>350.1</v>
      </c>
      <c r="L284" s="31">
        <v>344.3</v>
      </c>
      <c r="M284" s="31">
        <v>8.01467</v>
      </c>
      <c r="N284" s="1"/>
      <c r="O284" s="1"/>
    </row>
    <row r="285" spans="1:15" ht="12.75" customHeight="1">
      <c r="A285" s="33">
        <v>275</v>
      </c>
      <c r="B285" s="53" t="s">
        <v>416</v>
      </c>
      <c r="C285" s="31">
        <v>1662.8</v>
      </c>
      <c r="D285" s="36">
        <v>1675.75</v>
      </c>
      <c r="E285" s="36">
        <v>1632.05</v>
      </c>
      <c r="F285" s="36">
        <v>1601.3</v>
      </c>
      <c r="G285" s="36">
        <v>1557.6</v>
      </c>
      <c r="H285" s="36">
        <v>1706.5</v>
      </c>
      <c r="I285" s="36">
        <v>1750.1999999999998</v>
      </c>
      <c r="J285" s="36">
        <v>1780.95</v>
      </c>
      <c r="K285" s="31">
        <v>1719.45</v>
      </c>
      <c r="L285" s="31">
        <v>1645</v>
      </c>
      <c r="M285" s="31">
        <v>20.09863</v>
      </c>
      <c r="N285" s="1"/>
      <c r="O285" s="1"/>
    </row>
    <row r="286" spans="1:15" ht="12.75" customHeight="1">
      <c r="A286" s="33">
        <v>276</v>
      </c>
      <c r="B286" s="53" t="s">
        <v>417</v>
      </c>
      <c r="C286" s="31">
        <v>302.5</v>
      </c>
      <c r="D286" s="36">
        <v>297.06666666666666</v>
      </c>
      <c r="E286" s="36">
        <v>288.43333333333334</v>
      </c>
      <c r="F286" s="36">
        <v>274.3666666666667</v>
      </c>
      <c r="G286" s="36">
        <v>265.73333333333335</v>
      </c>
      <c r="H286" s="36">
        <v>311.1333333333333</v>
      </c>
      <c r="I286" s="36">
        <v>319.76666666666665</v>
      </c>
      <c r="J286" s="36">
        <v>333.8333333333333</v>
      </c>
      <c r="K286" s="31">
        <v>305.7</v>
      </c>
      <c r="L286" s="31">
        <v>283</v>
      </c>
      <c r="M286" s="31">
        <v>45.59123</v>
      </c>
      <c r="N286" s="1"/>
      <c r="O286" s="1"/>
    </row>
    <row r="287" spans="1:15" ht="12.75" customHeight="1">
      <c r="A287" s="33">
        <v>277</v>
      </c>
      <c r="B287" s="53" t="s">
        <v>799</v>
      </c>
      <c r="C287" s="31">
        <v>4854.3</v>
      </c>
      <c r="D287" s="36">
        <v>4833.25</v>
      </c>
      <c r="E287" s="36">
        <v>4732.05</v>
      </c>
      <c r="F287" s="36">
        <v>4609.8</v>
      </c>
      <c r="G287" s="36">
        <v>4508.6</v>
      </c>
      <c r="H287" s="36">
        <v>4955.5</v>
      </c>
      <c r="I287" s="36">
        <v>5056.700000000001</v>
      </c>
      <c r="J287" s="36">
        <v>5178.95</v>
      </c>
      <c r="K287" s="31">
        <v>4934.45</v>
      </c>
      <c r="L287" s="31">
        <v>4711</v>
      </c>
      <c r="M287" s="31">
        <v>0.48881</v>
      </c>
      <c r="N287" s="1"/>
      <c r="O287" s="1"/>
    </row>
    <row r="288" spans="1:15" ht="12.75" customHeight="1">
      <c r="A288" s="33">
        <v>278</v>
      </c>
      <c r="B288" s="53" t="s">
        <v>418</v>
      </c>
      <c r="C288" s="31">
        <v>1496.25</v>
      </c>
      <c r="D288" s="36">
        <v>1472.6166666666668</v>
      </c>
      <c r="E288" s="36">
        <v>1433.1333333333337</v>
      </c>
      <c r="F288" s="36">
        <v>1370.0166666666669</v>
      </c>
      <c r="G288" s="36">
        <v>1330.5333333333338</v>
      </c>
      <c r="H288" s="36">
        <v>1535.7333333333336</v>
      </c>
      <c r="I288" s="36">
        <v>1575.2166666666667</v>
      </c>
      <c r="J288" s="36">
        <v>1638.3333333333335</v>
      </c>
      <c r="K288" s="31">
        <v>1512.1</v>
      </c>
      <c r="L288" s="31">
        <v>1409.5</v>
      </c>
      <c r="M288" s="31">
        <v>6.15384</v>
      </c>
      <c r="N288" s="1"/>
      <c r="O288" s="1"/>
    </row>
    <row r="289" spans="1:15" ht="12.75" customHeight="1">
      <c r="A289" s="33">
        <v>279</v>
      </c>
      <c r="B289" s="53" t="s">
        <v>787</v>
      </c>
      <c r="C289" s="31">
        <v>1169.45</v>
      </c>
      <c r="D289" s="36">
        <v>1165.1499999999999</v>
      </c>
      <c r="E289" s="36">
        <v>1149.2999999999997</v>
      </c>
      <c r="F289" s="36">
        <v>1129.1499999999999</v>
      </c>
      <c r="G289" s="36">
        <v>1113.2999999999997</v>
      </c>
      <c r="H289" s="36">
        <v>1185.2999999999997</v>
      </c>
      <c r="I289" s="36">
        <v>1201.1499999999996</v>
      </c>
      <c r="J289" s="36">
        <v>1221.2999999999997</v>
      </c>
      <c r="K289" s="31">
        <v>1181</v>
      </c>
      <c r="L289" s="31">
        <v>1145</v>
      </c>
      <c r="M289" s="31">
        <v>5.90427</v>
      </c>
      <c r="N289" s="1"/>
      <c r="O289" s="1"/>
    </row>
    <row r="290" spans="1:15" ht="12.75" customHeight="1">
      <c r="A290" s="33">
        <v>280</v>
      </c>
      <c r="B290" s="53" t="s">
        <v>419</v>
      </c>
      <c r="C290" s="31">
        <v>497.5</v>
      </c>
      <c r="D290" s="36">
        <v>495.40000000000003</v>
      </c>
      <c r="E290" s="36">
        <v>485.1000000000001</v>
      </c>
      <c r="F290" s="36">
        <v>472.70000000000005</v>
      </c>
      <c r="G290" s="36">
        <v>462.4000000000001</v>
      </c>
      <c r="H290" s="36">
        <v>507.80000000000007</v>
      </c>
      <c r="I290" s="36">
        <v>518.1</v>
      </c>
      <c r="J290" s="36">
        <v>530.5</v>
      </c>
      <c r="K290" s="31">
        <v>505.7</v>
      </c>
      <c r="L290" s="31">
        <v>483</v>
      </c>
      <c r="M290" s="31">
        <v>41.7064</v>
      </c>
      <c r="N290" s="1"/>
      <c r="O290" s="1"/>
    </row>
    <row r="291" spans="1:15" ht="12.75" customHeight="1">
      <c r="A291" s="33">
        <v>281</v>
      </c>
      <c r="B291" s="53" t="s">
        <v>420</v>
      </c>
      <c r="C291" s="31">
        <v>270</v>
      </c>
      <c r="D291" s="36">
        <v>271.26666666666665</v>
      </c>
      <c r="E291" s="36">
        <v>268.2333333333333</v>
      </c>
      <c r="F291" s="36">
        <v>266.46666666666664</v>
      </c>
      <c r="G291" s="36">
        <v>263.4333333333333</v>
      </c>
      <c r="H291" s="36">
        <v>273.0333333333333</v>
      </c>
      <c r="I291" s="36">
        <v>276.0666666666666</v>
      </c>
      <c r="J291" s="36">
        <v>277.8333333333333</v>
      </c>
      <c r="K291" s="31">
        <v>274.3</v>
      </c>
      <c r="L291" s="31">
        <v>269.5</v>
      </c>
      <c r="M291" s="31">
        <v>8.54011</v>
      </c>
      <c r="N291" s="1"/>
      <c r="O291" s="1"/>
    </row>
    <row r="292" spans="1:15" ht="12.75" customHeight="1">
      <c r="A292" s="33">
        <v>282</v>
      </c>
      <c r="B292" s="53" t="s">
        <v>421</v>
      </c>
      <c r="C292" s="31">
        <v>207.05</v>
      </c>
      <c r="D292" s="36">
        <v>208.17333333333332</v>
      </c>
      <c r="E292" s="36">
        <v>204.27666666666664</v>
      </c>
      <c r="F292" s="36">
        <v>201.50333333333333</v>
      </c>
      <c r="G292" s="36">
        <v>197.60666666666665</v>
      </c>
      <c r="H292" s="36">
        <v>210.94666666666663</v>
      </c>
      <c r="I292" s="36">
        <v>214.84333333333333</v>
      </c>
      <c r="J292" s="36">
        <v>217.61666666666662</v>
      </c>
      <c r="K292" s="31">
        <v>212.07</v>
      </c>
      <c r="L292" s="31">
        <v>205.4</v>
      </c>
      <c r="M292" s="31">
        <v>25.19148</v>
      </c>
      <c r="N292" s="1"/>
      <c r="O292" s="1"/>
    </row>
    <row r="293" spans="1:15" ht="12.75" customHeight="1">
      <c r="A293" s="33">
        <v>283</v>
      </c>
      <c r="B293" s="53" t="s">
        <v>833</v>
      </c>
      <c r="C293" s="31">
        <v>3974.05</v>
      </c>
      <c r="D293" s="36">
        <v>3956.316666666667</v>
      </c>
      <c r="E293" s="36">
        <v>3887.733333333334</v>
      </c>
      <c r="F293" s="36">
        <v>3801.416666666667</v>
      </c>
      <c r="G293" s="36">
        <v>3732.833333333334</v>
      </c>
      <c r="H293" s="36">
        <v>4042.633333333334</v>
      </c>
      <c r="I293" s="36">
        <v>4111.216666666667</v>
      </c>
      <c r="J293" s="36">
        <v>4197.533333333335</v>
      </c>
      <c r="K293" s="31">
        <v>4024.9</v>
      </c>
      <c r="L293" s="31">
        <v>3870</v>
      </c>
      <c r="M293" s="31">
        <v>1.10432</v>
      </c>
      <c r="N293" s="1"/>
      <c r="O293" s="1"/>
    </row>
    <row r="294" spans="1:15" ht="12.75" customHeight="1">
      <c r="A294" s="33">
        <v>284</v>
      </c>
      <c r="B294" s="53" t="s">
        <v>422</v>
      </c>
      <c r="C294" s="31">
        <v>883.95</v>
      </c>
      <c r="D294" s="36">
        <v>887.4</v>
      </c>
      <c r="E294" s="36">
        <v>874.4</v>
      </c>
      <c r="F294" s="36">
        <v>864.85</v>
      </c>
      <c r="G294" s="36">
        <v>851.85</v>
      </c>
      <c r="H294" s="36">
        <v>896.9499999999999</v>
      </c>
      <c r="I294" s="36">
        <v>909.9499999999999</v>
      </c>
      <c r="J294" s="36">
        <v>919.4999999999999</v>
      </c>
      <c r="K294" s="31">
        <v>900.4</v>
      </c>
      <c r="L294" s="31">
        <v>877.85</v>
      </c>
      <c r="M294" s="31">
        <v>3.15953</v>
      </c>
      <c r="N294" s="1"/>
      <c r="O294" s="1"/>
    </row>
    <row r="295" spans="1:15" ht="12.75" customHeight="1">
      <c r="A295" s="33">
        <v>285</v>
      </c>
      <c r="B295" s="53" t="s">
        <v>798</v>
      </c>
      <c r="C295" s="31">
        <v>734.3</v>
      </c>
      <c r="D295" s="36">
        <v>725.9333333333334</v>
      </c>
      <c r="E295" s="36">
        <v>713.5666666666668</v>
      </c>
      <c r="F295" s="36">
        <v>692.8333333333335</v>
      </c>
      <c r="G295" s="36">
        <v>680.4666666666669</v>
      </c>
      <c r="H295" s="36">
        <v>746.6666666666667</v>
      </c>
      <c r="I295" s="36">
        <v>759.0333333333333</v>
      </c>
      <c r="J295" s="36">
        <v>779.7666666666667</v>
      </c>
      <c r="K295" s="31">
        <v>738.3</v>
      </c>
      <c r="L295" s="31">
        <v>705.2</v>
      </c>
      <c r="M295" s="31">
        <v>8.0151</v>
      </c>
      <c r="N295" s="1"/>
      <c r="O295" s="1"/>
    </row>
    <row r="296" spans="1:15" ht="12.75" customHeight="1">
      <c r="A296" s="33">
        <v>286</v>
      </c>
      <c r="B296" s="53" t="s">
        <v>159</v>
      </c>
      <c r="C296" s="31">
        <v>1808.1</v>
      </c>
      <c r="D296" s="36">
        <v>1803.75</v>
      </c>
      <c r="E296" s="36">
        <v>1794.35</v>
      </c>
      <c r="F296" s="36">
        <v>1780.6</v>
      </c>
      <c r="G296" s="36">
        <v>1771.1999999999998</v>
      </c>
      <c r="H296" s="36">
        <v>1817.5</v>
      </c>
      <c r="I296" s="36">
        <v>1826.9</v>
      </c>
      <c r="J296" s="36">
        <v>1840.65</v>
      </c>
      <c r="K296" s="31">
        <v>1813.15</v>
      </c>
      <c r="L296" s="31">
        <v>1790</v>
      </c>
      <c r="M296" s="31">
        <v>29.0151</v>
      </c>
      <c r="N296" s="1"/>
      <c r="O296" s="1"/>
    </row>
    <row r="297" spans="1:15" ht="12.75" customHeight="1">
      <c r="A297" s="33">
        <v>287</v>
      </c>
      <c r="B297" s="53" t="s">
        <v>423</v>
      </c>
      <c r="C297" s="31">
        <v>2133.55</v>
      </c>
      <c r="D297" s="36">
        <v>2119.2999999999997</v>
      </c>
      <c r="E297" s="36">
        <v>2098.5999999999995</v>
      </c>
      <c r="F297" s="36">
        <v>2063.6499999999996</v>
      </c>
      <c r="G297" s="36">
        <v>2042.9499999999994</v>
      </c>
      <c r="H297" s="36">
        <v>2154.2499999999995</v>
      </c>
      <c r="I297" s="36">
        <v>2174.9499999999994</v>
      </c>
      <c r="J297" s="36">
        <v>2209.8999999999996</v>
      </c>
      <c r="K297" s="31">
        <v>2140</v>
      </c>
      <c r="L297" s="31">
        <v>2084.35</v>
      </c>
      <c r="M297" s="31">
        <v>1.4903</v>
      </c>
      <c r="N297" s="1"/>
      <c r="O297" s="1"/>
    </row>
    <row r="298" spans="1:15" ht="12.75" customHeight="1">
      <c r="A298" s="33">
        <v>288</v>
      </c>
      <c r="B298" s="53" t="s">
        <v>846</v>
      </c>
      <c r="C298" s="31">
        <v>190.1</v>
      </c>
      <c r="D298" s="36">
        <v>188.23666666666668</v>
      </c>
      <c r="E298" s="36">
        <v>184.82333333333335</v>
      </c>
      <c r="F298" s="36">
        <v>179.54666666666668</v>
      </c>
      <c r="G298" s="36">
        <v>176.13333333333335</v>
      </c>
      <c r="H298" s="36">
        <v>193.51333333333335</v>
      </c>
      <c r="I298" s="36">
        <v>196.92666666666665</v>
      </c>
      <c r="J298" s="36">
        <v>202.20333333333335</v>
      </c>
      <c r="K298" s="31">
        <v>191.65</v>
      </c>
      <c r="L298" s="31">
        <v>182.96</v>
      </c>
      <c r="M298" s="31">
        <v>248.53967</v>
      </c>
      <c r="N298" s="1"/>
      <c r="O298" s="1"/>
    </row>
    <row r="299" spans="1:15" ht="12.75" customHeight="1">
      <c r="A299" s="33">
        <v>289</v>
      </c>
      <c r="B299" s="53" t="s">
        <v>165</v>
      </c>
      <c r="C299" s="31">
        <v>5041.55</v>
      </c>
      <c r="D299" s="36">
        <v>4997.3</v>
      </c>
      <c r="E299" s="36">
        <v>4936.6</v>
      </c>
      <c r="F299" s="36">
        <v>4831.650000000001</v>
      </c>
      <c r="G299" s="36">
        <v>4770.950000000001</v>
      </c>
      <c r="H299" s="36">
        <v>5102.25</v>
      </c>
      <c r="I299" s="36">
        <v>5162.949999999999</v>
      </c>
      <c r="J299" s="36">
        <v>5267.9</v>
      </c>
      <c r="K299" s="31">
        <v>5058</v>
      </c>
      <c r="L299" s="31">
        <v>4892.35</v>
      </c>
      <c r="M299" s="31">
        <v>2.92391</v>
      </c>
      <c r="N299" s="1"/>
      <c r="O299" s="1"/>
    </row>
    <row r="300" spans="1:15" ht="12.75" customHeight="1">
      <c r="A300" s="33">
        <v>290</v>
      </c>
      <c r="B300" s="53" t="s">
        <v>162</v>
      </c>
      <c r="C300" s="31">
        <v>816.35</v>
      </c>
      <c r="D300" s="36">
        <v>810.8666666666667</v>
      </c>
      <c r="E300" s="36">
        <v>800.4833333333333</v>
      </c>
      <c r="F300" s="36">
        <v>784.6166666666667</v>
      </c>
      <c r="G300" s="36">
        <v>774.2333333333333</v>
      </c>
      <c r="H300" s="36">
        <v>826.7333333333333</v>
      </c>
      <c r="I300" s="36">
        <v>837.1166666666668</v>
      </c>
      <c r="J300" s="36">
        <v>852.9833333333333</v>
      </c>
      <c r="K300" s="31">
        <v>821.25</v>
      </c>
      <c r="L300" s="31">
        <v>795</v>
      </c>
      <c r="M300" s="31">
        <v>32.0681</v>
      </c>
      <c r="N300" s="1"/>
      <c r="O300" s="1"/>
    </row>
    <row r="301" spans="1:15" ht="12.75" customHeight="1">
      <c r="A301" s="33">
        <v>291</v>
      </c>
      <c r="B301" s="53" t="s">
        <v>164</v>
      </c>
      <c r="C301" s="31">
        <v>5447.5</v>
      </c>
      <c r="D301" s="36">
        <v>5449.883333333333</v>
      </c>
      <c r="E301" s="36">
        <v>5349.766666666666</v>
      </c>
      <c r="F301" s="36">
        <v>5252.033333333333</v>
      </c>
      <c r="G301" s="36">
        <v>5151.916666666666</v>
      </c>
      <c r="H301" s="36">
        <v>5547.616666666667</v>
      </c>
      <c r="I301" s="36">
        <v>5647.733333333334</v>
      </c>
      <c r="J301" s="36">
        <v>5745.466666666667</v>
      </c>
      <c r="K301" s="31">
        <v>5550</v>
      </c>
      <c r="L301" s="31">
        <v>5352.15</v>
      </c>
      <c r="M301" s="31">
        <v>10.92209</v>
      </c>
      <c r="N301" s="1"/>
      <c r="O301" s="1"/>
    </row>
    <row r="302" spans="1:15" ht="12.75" customHeight="1">
      <c r="A302" s="33">
        <v>292</v>
      </c>
      <c r="B302" s="53" t="s">
        <v>163</v>
      </c>
      <c r="C302" s="31">
        <v>3526.55</v>
      </c>
      <c r="D302" s="36">
        <v>3527.316666666667</v>
      </c>
      <c r="E302" s="36">
        <v>3513.233333333334</v>
      </c>
      <c r="F302" s="36">
        <v>3499.916666666667</v>
      </c>
      <c r="G302" s="36">
        <v>3485.833333333334</v>
      </c>
      <c r="H302" s="36">
        <v>3540.633333333334</v>
      </c>
      <c r="I302" s="36">
        <v>3554.716666666667</v>
      </c>
      <c r="J302" s="36">
        <v>3568.033333333334</v>
      </c>
      <c r="K302" s="31">
        <v>3541.4</v>
      </c>
      <c r="L302" s="31">
        <v>3514</v>
      </c>
      <c r="M302" s="31">
        <v>29.6112</v>
      </c>
      <c r="N302" s="1"/>
      <c r="O302" s="1"/>
    </row>
    <row r="303" spans="1:15" ht="12.75" customHeight="1">
      <c r="A303" s="33">
        <v>293</v>
      </c>
      <c r="B303" s="53" t="s">
        <v>424</v>
      </c>
      <c r="C303" s="31">
        <v>507.75</v>
      </c>
      <c r="D303" s="36">
        <v>506.25</v>
      </c>
      <c r="E303" s="36">
        <v>501.5</v>
      </c>
      <c r="F303" s="36">
        <v>495.25</v>
      </c>
      <c r="G303" s="36">
        <v>490.5</v>
      </c>
      <c r="H303" s="36">
        <v>512.5</v>
      </c>
      <c r="I303" s="36">
        <v>517.25</v>
      </c>
      <c r="J303" s="36">
        <v>523.5</v>
      </c>
      <c r="K303" s="31">
        <v>511</v>
      </c>
      <c r="L303" s="31">
        <v>500</v>
      </c>
      <c r="M303" s="31">
        <v>1.90805</v>
      </c>
      <c r="N303" s="1"/>
      <c r="O303" s="1"/>
    </row>
    <row r="304" spans="1:15" ht="12.75" customHeight="1">
      <c r="A304" s="33">
        <v>294</v>
      </c>
      <c r="B304" s="53" t="s">
        <v>161</v>
      </c>
      <c r="C304" s="31">
        <v>430.8</v>
      </c>
      <c r="D304" s="36">
        <v>429.3</v>
      </c>
      <c r="E304" s="36">
        <v>426.6</v>
      </c>
      <c r="F304" s="36">
        <v>422.40000000000003</v>
      </c>
      <c r="G304" s="36">
        <v>419.70000000000005</v>
      </c>
      <c r="H304" s="36">
        <v>433.5</v>
      </c>
      <c r="I304" s="36">
        <v>436.19999999999993</v>
      </c>
      <c r="J304" s="36">
        <v>440.4</v>
      </c>
      <c r="K304" s="31">
        <v>432</v>
      </c>
      <c r="L304" s="31">
        <v>425.1</v>
      </c>
      <c r="M304" s="31">
        <v>14.13357</v>
      </c>
      <c r="N304" s="1"/>
      <c r="O304" s="1"/>
    </row>
    <row r="305" spans="1:15" ht="12.75" customHeight="1">
      <c r="A305" s="33">
        <v>295</v>
      </c>
      <c r="B305" s="53" t="s">
        <v>425</v>
      </c>
      <c r="C305" s="31">
        <v>259.7</v>
      </c>
      <c r="D305" s="36">
        <v>257.95</v>
      </c>
      <c r="E305" s="36">
        <v>253.14999999999998</v>
      </c>
      <c r="F305" s="36">
        <v>246.6</v>
      </c>
      <c r="G305" s="36">
        <v>241.79999999999998</v>
      </c>
      <c r="H305" s="36">
        <v>264.5</v>
      </c>
      <c r="I305" s="36">
        <v>269.30000000000007</v>
      </c>
      <c r="J305" s="36">
        <v>275.84999999999997</v>
      </c>
      <c r="K305" s="31">
        <v>262.75</v>
      </c>
      <c r="L305" s="31">
        <v>251.4</v>
      </c>
      <c r="M305" s="31">
        <v>12.98573</v>
      </c>
      <c r="N305" s="1"/>
      <c r="O305" s="1"/>
    </row>
    <row r="306" spans="1:15" ht="12.75" customHeight="1">
      <c r="A306" s="33">
        <v>296</v>
      </c>
      <c r="B306" s="53" t="s">
        <v>426</v>
      </c>
      <c r="C306" s="31">
        <v>144.88</v>
      </c>
      <c r="D306" s="36">
        <v>145.06</v>
      </c>
      <c r="E306" s="36">
        <v>143.82</v>
      </c>
      <c r="F306" s="36">
        <v>142.76</v>
      </c>
      <c r="G306" s="36">
        <v>141.51999999999998</v>
      </c>
      <c r="H306" s="36">
        <v>146.12</v>
      </c>
      <c r="I306" s="36">
        <v>147.36</v>
      </c>
      <c r="J306" s="36">
        <v>148.42000000000002</v>
      </c>
      <c r="K306" s="31">
        <v>146.3</v>
      </c>
      <c r="L306" s="31">
        <v>144</v>
      </c>
      <c r="M306" s="31">
        <v>13.31107</v>
      </c>
      <c r="N306" s="1"/>
      <c r="O306" s="1"/>
    </row>
    <row r="307" spans="1:15" ht="12.75" customHeight="1">
      <c r="A307" s="33">
        <v>297</v>
      </c>
      <c r="B307" s="53" t="s">
        <v>279</v>
      </c>
      <c r="C307" s="31">
        <v>996.35</v>
      </c>
      <c r="D307" s="36">
        <v>997.5166666666668</v>
      </c>
      <c r="E307" s="36">
        <v>988.9333333333335</v>
      </c>
      <c r="F307" s="36">
        <v>981.5166666666668</v>
      </c>
      <c r="G307" s="36">
        <v>972.9333333333335</v>
      </c>
      <c r="H307" s="36">
        <v>1004.9333333333335</v>
      </c>
      <c r="I307" s="36">
        <v>1013.5166666666668</v>
      </c>
      <c r="J307" s="36">
        <v>1020.9333333333335</v>
      </c>
      <c r="K307" s="31">
        <v>1006.1</v>
      </c>
      <c r="L307" s="31">
        <v>990.1</v>
      </c>
      <c r="M307" s="31">
        <v>18.04287</v>
      </c>
      <c r="N307" s="1"/>
      <c r="O307" s="1"/>
    </row>
    <row r="308" spans="1:15" ht="12.75" customHeight="1">
      <c r="A308" s="33">
        <v>298</v>
      </c>
      <c r="B308" s="53" t="s">
        <v>280</v>
      </c>
      <c r="C308" s="31">
        <v>8445.5</v>
      </c>
      <c r="D308" s="36">
        <v>8411.483333333334</v>
      </c>
      <c r="E308" s="36">
        <v>8343.966666666667</v>
      </c>
      <c r="F308" s="36">
        <v>8242.433333333334</v>
      </c>
      <c r="G308" s="36">
        <v>8174.916666666668</v>
      </c>
      <c r="H308" s="36">
        <v>8513.016666666666</v>
      </c>
      <c r="I308" s="36">
        <v>8580.533333333333</v>
      </c>
      <c r="J308" s="36">
        <v>8682.066666666666</v>
      </c>
      <c r="K308" s="31">
        <v>8479</v>
      </c>
      <c r="L308" s="31">
        <v>8309.95</v>
      </c>
      <c r="M308" s="31">
        <v>0.60082</v>
      </c>
      <c r="N308" s="1"/>
      <c r="O308" s="1"/>
    </row>
    <row r="309" spans="1:15" ht="12.75" customHeight="1">
      <c r="A309" s="33">
        <v>299</v>
      </c>
      <c r="B309" s="53" t="s">
        <v>876</v>
      </c>
      <c r="C309" s="31">
        <v>732.85</v>
      </c>
      <c r="D309" s="36">
        <v>740.2999999999998</v>
      </c>
      <c r="E309" s="36">
        <v>720.5999999999997</v>
      </c>
      <c r="F309" s="36">
        <v>708.3499999999998</v>
      </c>
      <c r="G309" s="36">
        <v>688.6499999999996</v>
      </c>
      <c r="H309" s="36">
        <v>752.5499999999997</v>
      </c>
      <c r="I309" s="36">
        <v>772.2499999999998</v>
      </c>
      <c r="J309" s="36">
        <v>784.4999999999998</v>
      </c>
      <c r="K309" s="31">
        <v>760</v>
      </c>
      <c r="L309" s="31">
        <v>728.05</v>
      </c>
      <c r="M309" s="31">
        <v>15.06547</v>
      </c>
      <c r="N309" s="1"/>
      <c r="O309" s="1"/>
    </row>
    <row r="310" spans="1:15" ht="12.75" customHeight="1">
      <c r="A310" s="33">
        <v>300</v>
      </c>
      <c r="B310" s="53" t="s">
        <v>166</v>
      </c>
      <c r="C310" s="31">
        <v>1616.05</v>
      </c>
      <c r="D310" s="36">
        <v>1612.5833333333333</v>
      </c>
      <c r="E310" s="36">
        <v>1601.7166666666665</v>
      </c>
      <c r="F310" s="36">
        <v>1587.3833333333332</v>
      </c>
      <c r="G310" s="36">
        <v>1576.5166666666664</v>
      </c>
      <c r="H310" s="36">
        <v>1626.9166666666665</v>
      </c>
      <c r="I310" s="36">
        <v>1637.7833333333333</v>
      </c>
      <c r="J310" s="36">
        <v>1652.1166666666666</v>
      </c>
      <c r="K310" s="31">
        <v>1623.45</v>
      </c>
      <c r="L310" s="31">
        <v>1598.25</v>
      </c>
      <c r="M310" s="31">
        <v>8.66625</v>
      </c>
      <c r="N310" s="1"/>
      <c r="O310" s="1"/>
    </row>
    <row r="311" spans="1:15" ht="12.75" customHeight="1">
      <c r="A311" s="33">
        <v>301</v>
      </c>
      <c r="B311" s="53" t="s">
        <v>427</v>
      </c>
      <c r="C311" s="31">
        <v>78.27</v>
      </c>
      <c r="D311" s="36">
        <v>78.71</v>
      </c>
      <c r="E311" s="36">
        <v>77.07</v>
      </c>
      <c r="F311" s="36">
        <v>75.87</v>
      </c>
      <c r="G311" s="36">
        <v>74.23</v>
      </c>
      <c r="H311" s="36">
        <v>79.90999999999998</v>
      </c>
      <c r="I311" s="36">
        <v>81.55</v>
      </c>
      <c r="J311" s="36">
        <v>82.74999999999997</v>
      </c>
      <c r="K311" s="31">
        <v>80.35</v>
      </c>
      <c r="L311" s="31">
        <v>77.51</v>
      </c>
      <c r="M311" s="31">
        <v>26.69545</v>
      </c>
      <c r="N311" s="1"/>
      <c r="O311" s="1"/>
    </row>
    <row r="312" spans="1:15" ht="12.75" customHeight="1">
      <c r="A312" s="33">
        <v>302</v>
      </c>
      <c r="B312" s="53" t="s">
        <v>179</v>
      </c>
      <c r="C312" s="31">
        <v>129667.95</v>
      </c>
      <c r="D312" s="36">
        <v>129289.81666666667</v>
      </c>
      <c r="E312" s="36">
        <v>128079.63333333333</v>
      </c>
      <c r="F312" s="36">
        <v>126491.31666666667</v>
      </c>
      <c r="G312" s="36">
        <v>125281.13333333333</v>
      </c>
      <c r="H312" s="36">
        <v>130878.13333333333</v>
      </c>
      <c r="I312" s="36">
        <v>132088.31666666665</v>
      </c>
      <c r="J312" s="36">
        <v>133676.63333333333</v>
      </c>
      <c r="K312" s="31">
        <v>130500</v>
      </c>
      <c r="L312" s="31">
        <v>127701.5</v>
      </c>
      <c r="M312" s="31">
        <v>0.1101</v>
      </c>
      <c r="N312" s="1"/>
      <c r="O312" s="1"/>
    </row>
    <row r="313" spans="1:15" ht="12.75" customHeight="1">
      <c r="A313" s="33">
        <v>303</v>
      </c>
      <c r="B313" s="53" t="s">
        <v>428</v>
      </c>
      <c r="C313" s="31">
        <v>1842.2</v>
      </c>
      <c r="D313" s="36">
        <v>1849.5333333333335</v>
      </c>
      <c r="E313" s="36">
        <v>1832.666666666667</v>
      </c>
      <c r="F313" s="36">
        <v>1823.1333333333334</v>
      </c>
      <c r="G313" s="36">
        <v>1806.2666666666669</v>
      </c>
      <c r="H313" s="36">
        <v>1859.066666666667</v>
      </c>
      <c r="I313" s="36">
        <v>1875.9333333333334</v>
      </c>
      <c r="J313" s="36">
        <v>1885.4666666666672</v>
      </c>
      <c r="K313" s="31">
        <v>1866.4</v>
      </c>
      <c r="L313" s="31">
        <v>1840</v>
      </c>
      <c r="M313" s="31">
        <v>1.52412</v>
      </c>
      <c r="N313" s="1"/>
      <c r="O313" s="1"/>
    </row>
    <row r="314" spans="1:15" ht="12.75" customHeight="1">
      <c r="A314" s="33">
        <v>304</v>
      </c>
      <c r="B314" s="53" t="s">
        <v>429</v>
      </c>
      <c r="C314" s="31">
        <v>1521.55</v>
      </c>
      <c r="D314" s="36">
        <v>1517.3833333333332</v>
      </c>
      <c r="E314" s="36">
        <v>1499.7666666666664</v>
      </c>
      <c r="F314" s="36">
        <v>1477.9833333333331</v>
      </c>
      <c r="G314" s="36">
        <v>1460.3666666666663</v>
      </c>
      <c r="H314" s="36">
        <v>1539.1666666666665</v>
      </c>
      <c r="I314" s="36">
        <v>1556.7833333333333</v>
      </c>
      <c r="J314" s="36">
        <v>1578.5666666666666</v>
      </c>
      <c r="K314" s="31">
        <v>1535</v>
      </c>
      <c r="L314" s="31">
        <v>1495.6</v>
      </c>
      <c r="M314" s="31">
        <v>4.17929</v>
      </c>
      <c r="N314" s="1"/>
      <c r="O314" s="1"/>
    </row>
    <row r="315" spans="1:15" ht="12.75" customHeight="1">
      <c r="A315" s="33">
        <v>305</v>
      </c>
      <c r="B315" s="53" t="s">
        <v>176</v>
      </c>
      <c r="C315" s="31">
        <v>1746.8</v>
      </c>
      <c r="D315" s="36">
        <v>1699.8166666666666</v>
      </c>
      <c r="E315" s="36">
        <v>1643.0833333333333</v>
      </c>
      <c r="F315" s="36">
        <v>1539.3666666666666</v>
      </c>
      <c r="G315" s="36">
        <v>1482.6333333333332</v>
      </c>
      <c r="H315" s="36">
        <v>1803.5333333333333</v>
      </c>
      <c r="I315" s="36">
        <v>1860.2666666666669</v>
      </c>
      <c r="J315" s="36">
        <v>1963.9833333333333</v>
      </c>
      <c r="K315" s="31">
        <v>1756.55</v>
      </c>
      <c r="L315" s="31">
        <v>1596.1</v>
      </c>
      <c r="M315" s="31">
        <v>49.86669</v>
      </c>
      <c r="N315" s="1"/>
      <c r="O315" s="1"/>
    </row>
    <row r="316" spans="1:15" ht="12.75" customHeight="1">
      <c r="A316" s="33">
        <v>306</v>
      </c>
      <c r="B316" s="53" t="s">
        <v>877</v>
      </c>
      <c r="C316" s="31">
        <v>657.25</v>
      </c>
      <c r="D316" s="36">
        <v>659.4833333333333</v>
      </c>
      <c r="E316" s="36">
        <v>651.9666666666667</v>
      </c>
      <c r="F316" s="36">
        <v>646.6833333333334</v>
      </c>
      <c r="G316" s="36">
        <v>639.1666666666667</v>
      </c>
      <c r="H316" s="36">
        <v>664.7666666666667</v>
      </c>
      <c r="I316" s="36">
        <v>672.2833333333333</v>
      </c>
      <c r="J316" s="36">
        <v>677.5666666666666</v>
      </c>
      <c r="K316" s="31">
        <v>667</v>
      </c>
      <c r="L316" s="31">
        <v>654.2</v>
      </c>
      <c r="M316" s="31">
        <v>2.86604</v>
      </c>
      <c r="N316" s="1"/>
      <c r="O316" s="1"/>
    </row>
    <row r="317" spans="1:15" ht="12.75" customHeight="1">
      <c r="A317" s="33">
        <v>307</v>
      </c>
      <c r="B317" s="53" t="s">
        <v>168</v>
      </c>
      <c r="C317" s="31">
        <v>306.6</v>
      </c>
      <c r="D317" s="36">
        <v>305.43333333333334</v>
      </c>
      <c r="E317" s="36">
        <v>302.06666666666666</v>
      </c>
      <c r="F317" s="36">
        <v>297.5333333333333</v>
      </c>
      <c r="G317" s="36">
        <v>294.16666666666663</v>
      </c>
      <c r="H317" s="36">
        <v>309.9666666666667</v>
      </c>
      <c r="I317" s="36">
        <v>313.33333333333337</v>
      </c>
      <c r="J317" s="36">
        <v>317.86666666666673</v>
      </c>
      <c r="K317" s="31">
        <v>308.8</v>
      </c>
      <c r="L317" s="31">
        <v>300.9</v>
      </c>
      <c r="M317" s="31">
        <v>20.60485</v>
      </c>
      <c r="N317" s="1"/>
      <c r="O317" s="1"/>
    </row>
    <row r="318" spans="1:15" ht="12.75" customHeight="1">
      <c r="A318" s="33">
        <v>308</v>
      </c>
      <c r="B318" s="53" t="s">
        <v>167</v>
      </c>
      <c r="C318" s="31">
        <v>2875.85</v>
      </c>
      <c r="D318" s="36">
        <v>2869.383333333333</v>
      </c>
      <c r="E318" s="36">
        <v>2844.7166666666662</v>
      </c>
      <c r="F318" s="36">
        <v>2813.583333333333</v>
      </c>
      <c r="G318" s="36">
        <v>2788.916666666666</v>
      </c>
      <c r="H318" s="36">
        <v>2900.5166666666664</v>
      </c>
      <c r="I318" s="36">
        <v>2925.1833333333334</v>
      </c>
      <c r="J318" s="36">
        <v>2956.3166666666666</v>
      </c>
      <c r="K318" s="31">
        <v>2894.05</v>
      </c>
      <c r="L318" s="31">
        <v>2838.25</v>
      </c>
      <c r="M318" s="31">
        <v>17.18501</v>
      </c>
      <c r="N318" s="1"/>
      <c r="O318" s="1"/>
    </row>
    <row r="319" spans="1:15" ht="12.75" customHeight="1">
      <c r="A319" s="33">
        <v>309</v>
      </c>
      <c r="B319" s="53" t="s">
        <v>430</v>
      </c>
      <c r="C319" s="31">
        <v>460.5</v>
      </c>
      <c r="D319" s="36">
        <v>461.7</v>
      </c>
      <c r="E319" s="36">
        <v>453.7</v>
      </c>
      <c r="F319" s="36">
        <v>446.9</v>
      </c>
      <c r="G319" s="36">
        <v>438.9</v>
      </c>
      <c r="H319" s="36">
        <v>468.5</v>
      </c>
      <c r="I319" s="36">
        <v>476.5</v>
      </c>
      <c r="J319" s="36">
        <v>483.3</v>
      </c>
      <c r="K319" s="31">
        <v>469.7</v>
      </c>
      <c r="L319" s="31">
        <v>454.9</v>
      </c>
      <c r="M319" s="31">
        <v>1.59176</v>
      </c>
      <c r="N319" s="1"/>
      <c r="O319" s="1"/>
    </row>
    <row r="320" spans="1:15" ht="12.75" customHeight="1">
      <c r="A320" s="33">
        <v>310</v>
      </c>
      <c r="B320" s="53" t="s">
        <v>431</v>
      </c>
      <c r="C320" s="31">
        <v>603.1</v>
      </c>
      <c r="D320" s="36">
        <v>602.7666666666668</v>
      </c>
      <c r="E320" s="36">
        <v>598.3333333333335</v>
      </c>
      <c r="F320" s="36">
        <v>593.5666666666667</v>
      </c>
      <c r="G320" s="36">
        <v>589.1333333333334</v>
      </c>
      <c r="H320" s="36">
        <v>607.5333333333335</v>
      </c>
      <c r="I320" s="36">
        <v>611.9666666666667</v>
      </c>
      <c r="J320" s="36">
        <v>616.7333333333336</v>
      </c>
      <c r="K320" s="31">
        <v>607.2</v>
      </c>
      <c r="L320" s="31">
        <v>598</v>
      </c>
      <c r="M320" s="31">
        <v>1.07123</v>
      </c>
      <c r="N320" s="1"/>
      <c r="O320" s="1"/>
    </row>
    <row r="321" spans="1:15" ht="12.75" customHeight="1">
      <c r="A321" s="33">
        <v>311</v>
      </c>
      <c r="B321" s="53" t="s">
        <v>169</v>
      </c>
      <c r="C321" s="31">
        <v>211.74</v>
      </c>
      <c r="D321" s="36">
        <v>211.99</v>
      </c>
      <c r="E321" s="36">
        <v>209.35000000000002</v>
      </c>
      <c r="F321" s="36">
        <v>206.96</v>
      </c>
      <c r="G321" s="36">
        <v>204.32000000000002</v>
      </c>
      <c r="H321" s="36">
        <v>214.38000000000002</v>
      </c>
      <c r="I321" s="36">
        <v>217.02</v>
      </c>
      <c r="J321" s="36">
        <v>219.41000000000003</v>
      </c>
      <c r="K321" s="31">
        <v>214.63</v>
      </c>
      <c r="L321" s="31">
        <v>209.6</v>
      </c>
      <c r="M321" s="31">
        <v>98.8293</v>
      </c>
      <c r="N321" s="1"/>
      <c r="O321" s="1"/>
    </row>
    <row r="322" spans="1:15" ht="12.75" customHeight="1">
      <c r="A322" s="33">
        <v>312</v>
      </c>
      <c r="B322" s="53" t="s">
        <v>432</v>
      </c>
      <c r="C322" s="31">
        <v>215.92</v>
      </c>
      <c r="D322" s="36">
        <v>215.3733333333333</v>
      </c>
      <c r="E322" s="36">
        <v>213.7466666666666</v>
      </c>
      <c r="F322" s="36">
        <v>211.5733333333333</v>
      </c>
      <c r="G322" s="36">
        <v>209.9466666666666</v>
      </c>
      <c r="H322" s="36">
        <v>217.54666666666662</v>
      </c>
      <c r="I322" s="36">
        <v>219.17333333333335</v>
      </c>
      <c r="J322" s="36">
        <v>221.34666666666664</v>
      </c>
      <c r="K322" s="31">
        <v>217</v>
      </c>
      <c r="L322" s="31">
        <v>213.2</v>
      </c>
      <c r="M322" s="31">
        <v>14.91018</v>
      </c>
      <c r="N322" s="1"/>
      <c r="O322" s="1"/>
    </row>
    <row r="323" spans="1:15" ht="12.75" customHeight="1">
      <c r="A323" s="33">
        <v>313</v>
      </c>
      <c r="B323" s="53" t="s">
        <v>804</v>
      </c>
      <c r="C323" s="31">
        <v>2160.85</v>
      </c>
      <c r="D323" s="36">
        <v>2150.75</v>
      </c>
      <c r="E323" s="36">
        <v>2132.1</v>
      </c>
      <c r="F323" s="36">
        <v>2103.35</v>
      </c>
      <c r="G323" s="36">
        <v>2084.7</v>
      </c>
      <c r="H323" s="36">
        <v>2179.5</v>
      </c>
      <c r="I323" s="36">
        <v>2198.1499999999996</v>
      </c>
      <c r="J323" s="36">
        <v>2226.9</v>
      </c>
      <c r="K323" s="31">
        <v>2169.4</v>
      </c>
      <c r="L323" s="31">
        <v>2122</v>
      </c>
      <c r="M323" s="31">
        <v>3.66052</v>
      </c>
      <c r="N323" s="1"/>
      <c r="O323" s="1"/>
    </row>
    <row r="324" spans="1:15" ht="12.75" customHeight="1">
      <c r="A324" s="33">
        <v>314</v>
      </c>
      <c r="B324" s="53" t="s">
        <v>170</v>
      </c>
      <c r="C324" s="31">
        <v>620.5</v>
      </c>
      <c r="D324" s="36">
        <v>619.2</v>
      </c>
      <c r="E324" s="36">
        <v>615.5000000000001</v>
      </c>
      <c r="F324" s="36">
        <v>610.5000000000001</v>
      </c>
      <c r="G324" s="36">
        <v>606.8000000000002</v>
      </c>
      <c r="H324" s="36">
        <v>624.2</v>
      </c>
      <c r="I324" s="36">
        <v>627.8999999999999</v>
      </c>
      <c r="J324" s="36">
        <v>632.9</v>
      </c>
      <c r="K324" s="31">
        <v>622.9</v>
      </c>
      <c r="L324" s="31">
        <v>614.2</v>
      </c>
      <c r="M324" s="31">
        <v>21.38264</v>
      </c>
      <c r="N324" s="1"/>
      <c r="O324" s="1"/>
    </row>
    <row r="325" spans="1:15" ht="12.75" customHeight="1">
      <c r="A325" s="33">
        <v>315</v>
      </c>
      <c r="B325" s="53" t="s">
        <v>171</v>
      </c>
      <c r="C325" s="31">
        <v>12108.65</v>
      </c>
      <c r="D325" s="36">
        <v>12124.733333333332</v>
      </c>
      <c r="E325" s="36">
        <v>11989.466666666664</v>
      </c>
      <c r="F325" s="36">
        <v>11870.283333333331</v>
      </c>
      <c r="G325" s="36">
        <v>11735.016666666663</v>
      </c>
      <c r="H325" s="36">
        <v>12243.916666666664</v>
      </c>
      <c r="I325" s="36">
        <v>12379.18333333333</v>
      </c>
      <c r="J325" s="36">
        <v>12498.366666666665</v>
      </c>
      <c r="K325" s="31">
        <v>12260</v>
      </c>
      <c r="L325" s="31">
        <v>12005.55</v>
      </c>
      <c r="M325" s="31">
        <v>11.34926</v>
      </c>
      <c r="N325" s="1"/>
      <c r="O325" s="1"/>
    </row>
    <row r="326" spans="1:15" ht="12.75" customHeight="1">
      <c r="A326" s="33">
        <v>316</v>
      </c>
      <c r="B326" s="53" t="s">
        <v>433</v>
      </c>
      <c r="C326" s="31">
        <v>2805.4</v>
      </c>
      <c r="D326" s="36">
        <v>2787.15</v>
      </c>
      <c r="E326" s="36">
        <v>2732.3</v>
      </c>
      <c r="F326" s="36">
        <v>2659.2000000000003</v>
      </c>
      <c r="G326" s="36">
        <v>2604.3500000000004</v>
      </c>
      <c r="H326" s="36">
        <v>2860.25</v>
      </c>
      <c r="I326" s="36">
        <v>2915.0999999999995</v>
      </c>
      <c r="J326" s="36">
        <v>2988.2</v>
      </c>
      <c r="K326" s="31">
        <v>2842</v>
      </c>
      <c r="L326" s="31">
        <v>2714.05</v>
      </c>
      <c r="M326" s="31">
        <v>1.66202</v>
      </c>
      <c r="N326" s="1"/>
      <c r="O326" s="1"/>
    </row>
    <row r="327" spans="1:15" ht="12.75" customHeight="1">
      <c r="A327" s="33">
        <v>317</v>
      </c>
      <c r="B327" s="53" t="s">
        <v>175</v>
      </c>
      <c r="C327" s="31">
        <v>995.7</v>
      </c>
      <c r="D327" s="36">
        <v>989.3666666666667</v>
      </c>
      <c r="E327" s="36">
        <v>977.8333333333334</v>
      </c>
      <c r="F327" s="36">
        <v>959.9666666666667</v>
      </c>
      <c r="G327" s="36">
        <v>948.4333333333334</v>
      </c>
      <c r="H327" s="36">
        <v>1007.2333333333333</v>
      </c>
      <c r="I327" s="36">
        <v>1018.7666666666667</v>
      </c>
      <c r="J327" s="36">
        <v>1036.6333333333332</v>
      </c>
      <c r="K327" s="31">
        <v>1000.9</v>
      </c>
      <c r="L327" s="31">
        <v>971.5</v>
      </c>
      <c r="M327" s="31">
        <v>20.95006</v>
      </c>
      <c r="N327" s="1"/>
      <c r="O327" s="1"/>
    </row>
    <row r="328" spans="1:15" ht="12.75" customHeight="1">
      <c r="A328" s="33">
        <v>318</v>
      </c>
      <c r="B328" s="53" t="s">
        <v>281</v>
      </c>
      <c r="C328" s="31">
        <v>955.8</v>
      </c>
      <c r="D328" s="36">
        <v>947.2166666666666</v>
      </c>
      <c r="E328" s="36">
        <v>934.5333333333332</v>
      </c>
      <c r="F328" s="36">
        <v>913.2666666666667</v>
      </c>
      <c r="G328" s="36">
        <v>900.5833333333333</v>
      </c>
      <c r="H328" s="36">
        <v>968.4833333333331</v>
      </c>
      <c r="I328" s="36">
        <v>981.1666666666665</v>
      </c>
      <c r="J328" s="36">
        <v>1002.433333333333</v>
      </c>
      <c r="K328" s="31">
        <v>959.9</v>
      </c>
      <c r="L328" s="31">
        <v>925.95</v>
      </c>
      <c r="M328" s="31">
        <v>9.98066</v>
      </c>
      <c r="N328" s="1"/>
      <c r="O328" s="1"/>
    </row>
    <row r="329" spans="1:15" ht="12.75" customHeight="1">
      <c r="A329" s="33">
        <v>319</v>
      </c>
      <c r="B329" s="53" t="s">
        <v>434</v>
      </c>
      <c r="C329" s="31">
        <v>4393.9</v>
      </c>
      <c r="D329" s="36">
        <v>4333.3</v>
      </c>
      <c r="E329" s="36">
        <v>4242.75</v>
      </c>
      <c r="F329" s="36">
        <v>4091.5999999999995</v>
      </c>
      <c r="G329" s="36">
        <v>4001.0499999999993</v>
      </c>
      <c r="H329" s="36">
        <v>4484.450000000001</v>
      </c>
      <c r="I329" s="36">
        <v>4575.000000000002</v>
      </c>
      <c r="J329" s="36">
        <v>4726.1500000000015</v>
      </c>
      <c r="K329" s="31">
        <v>4423.85</v>
      </c>
      <c r="L329" s="31">
        <v>4182.15</v>
      </c>
      <c r="M329" s="31">
        <v>51.00818</v>
      </c>
      <c r="N329" s="1"/>
      <c r="O329" s="1"/>
    </row>
    <row r="330" spans="1:15" ht="12.75" customHeight="1">
      <c r="A330" s="33">
        <v>320</v>
      </c>
      <c r="B330" s="53" t="s">
        <v>435</v>
      </c>
      <c r="C330" s="31">
        <v>686.45</v>
      </c>
      <c r="D330" s="36">
        <v>685.2666666666668</v>
      </c>
      <c r="E330" s="36">
        <v>681.5333333333335</v>
      </c>
      <c r="F330" s="36">
        <v>676.6166666666668</v>
      </c>
      <c r="G330" s="36">
        <v>672.8833333333336</v>
      </c>
      <c r="H330" s="36">
        <v>690.1833333333335</v>
      </c>
      <c r="I330" s="36">
        <v>693.9166666666669</v>
      </c>
      <c r="J330" s="36">
        <v>698.8333333333335</v>
      </c>
      <c r="K330" s="31">
        <v>689</v>
      </c>
      <c r="L330" s="31">
        <v>680.35</v>
      </c>
      <c r="M330" s="31">
        <v>0.33187</v>
      </c>
      <c r="N330" s="1"/>
      <c r="O330" s="1"/>
    </row>
    <row r="331" spans="1:15" ht="12.75" customHeight="1">
      <c r="A331" s="33">
        <v>321</v>
      </c>
      <c r="B331" s="53" t="s">
        <v>436</v>
      </c>
      <c r="C331" s="31">
        <v>1237.45</v>
      </c>
      <c r="D331" s="36">
        <v>1235.8333333333333</v>
      </c>
      <c r="E331" s="36">
        <v>1216.6666666666665</v>
      </c>
      <c r="F331" s="36">
        <v>1195.8833333333332</v>
      </c>
      <c r="G331" s="36">
        <v>1176.7166666666665</v>
      </c>
      <c r="H331" s="36">
        <v>1256.6166666666666</v>
      </c>
      <c r="I331" s="36">
        <v>1275.783333333333</v>
      </c>
      <c r="J331" s="36">
        <v>1296.5666666666666</v>
      </c>
      <c r="K331" s="31">
        <v>1255</v>
      </c>
      <c r="L331" s="31">
        <v>1215.05</v>
      </c>
      <c r="M331" s="31">
        <v>0.40921</v>
      </c>
      <c r="N331" s="1"/>
      <c r="O331" s="1"/>
    </row>
    <row r="332" spans="1:15" ht="12.75" customHeight="1">
      <c r="A332" s="33">
        <v>322</v>
      </c>
      <c r="B332" s="53" t="s">
        <v>174</v>
      </c>
      <c r="C332" s="31">
        <v>2054.65</v>
      </c>
      <c r="D332" s="36">
        <v>2032.0666666666668</v>
      </c>
      <c r="E332" s="36">
        <v>2001.8333333333335</v>
      </c>
      <c r="F332" s="36">
        <v>1949.0166666666667</v>
      </c>
      <c r="G332" s="36">
        <v>1918.7833333333333</v>
      </c>
      <c r="H332" s="36">
        <v>2084.8833333333337</v>
      </c>
      <c r="I332" s="36">
        <v>2115.116666666667</v>
      </c>
      <c r="J332" s="36">
        <v>2167.933333333334</v>
      </c>
      <c r="K332" s="31">
        <v>2062.3</v>
      </c>
      <c r="L332" s="31">
        <v>1979.25</v>
      </c>
      <c r="M332" s="31">
        <v>3.49825</v>
      </c>
      <c r="N332" s="1"/>
      <c r="O332" s="1"/>
    </row>
    <row r="333" spans="1:15" ht="12.75" customHeight="1">
      <c r="A333" s="33">
        <v>323</v>
      </c>
      <c r="B333" s="53" t="s">
        <v>803</v>
      </c>
      <c r="C333" s="31">
        <v>496.45</v>
      </c>
      <c r="D333" s="36">
        <v>490.6666666666667</v>
      </c>
      <c r="E333" s="36">
        <v>483.78333333333336</v>
      </c>
      <c r="F333" s="36">
        <v>471.1166666666667</v>
      </c>
      <c r="G333" s="36">
        <v>464.23333333333335</v>
      </c>
      <c r="H333" s="36">
        <v>503.33333333333337</v>
      </c>
      <c r="I333" s="36">
        <v>510.2166666666667</v>
      </c>
      <c r="J333" s="36">
        <v>522.8833333333334</v>
      </c>
      <c r="K333" s="31">
        <v>497.55</v>
      </c>
      <c r="L333" s="31">
        <v>478</v>
      </c>
      <c r="M333" s="31">
        <v>8.6226</v>
      </c>
      <c r="N333" s="1"/>
      <c r="O333" s="1"/>
    </row>
    <row r="334" spans="1:15" ht="12.75" customHeight="1">
      <c r="A334" s="33">
        <v>324</v>
      </c>
      <c r="B334" s="53" t="s">
        <v>282</v>
      </c>
      <c r="C334" s="31">
        <v>74.21</v>
      </c>
      <c r="D334" s="36">
        <v>74.74</v>
      </c>
      <c r="E334" s="36">
        <v>73.47999999999999</v>
      </c>
      <c r="F334" s="36">
        <v>72.75</v>
      </c>
      <c r="G334" s="36">
        <v>71.49</v>
      </c>
      <c r="H334" s="36">
        <v>75.46999999999998</v>
      </c>
      <c r="I334" s="36">
        <v>76.73</v>
      </c>
      <c r="J334" s="36">
        <v>77.45999999999998</v>
      </c>
      <c r="K334" s="31">
        <v>76</v>
      </c>
      <c r="L334" s="31">
        <v>74.01</v>
      </c>
      <c r="M334" s="31">
        <v>68.87017</v>
      </c>
      <c r="N334" s="1"/>
      <c r="O334" s="1"/>
    </row>
    <row r="335" spans="1:15" ht="12.75" customHeight="1">
      <c r="A335" s="33">
        <v>325</v>
      </c>
      <c r="B335" s="53" t="s">
        <v>437</v>
      </c>
      <c r="C335" s="31">
        <v>591.5</v>
      </c>
      <c r="D335" s="36">
        <v>595.35</v>
      </c>
      <c r="E335" s="36">
        <v>576.1500000000001</v>
      </c>
      <c r="F335" s="36">
        <v>560.8000000000001</v>
      </c>
      <c r="G335" s="36">
        <v>541.6000000000001</v>
      </c>
      <c r="H335" s="36">
        <v>610.7</v>
      </c>
      <c r="I335" s="36">
        <v>629.9000000000001</v>
      </c>
      <c r="J335" s="36">
        <v>645.25</v>
      </c>
      <c r="K335" s="31">
        <v>614.55</v>
      </c>
      <c r="L335" s="31">
        <v>580</v>
      </c>
      <c r="M335" s="31">
        <v>18.13657</v>
      </c>
      <c r="N335" s="1"/>
      <c r="O335" s="1"/>
    </row>
    <row r="336" spans="1:15" ht="12.75" customHeight="1">
      <c r="A336" s="33">
        <v>326</v>
      </c>
      <c r="B336" s="53" t="s">
        <v>178</v>
      </c>
      <c r="C336" s="31">
        <v>2494.9</v>
      </c>
      <c r="D336" s="36">
        <v>2498.8333333333335</v>
      </c>
      <c r="E336" s="36">
        <v>2453.866666666667</v>
      </c>
      <c r="F336" s="36">
        <v>2412.8333333333335</v>
      </c>
      <c r="G336" s="36">
        <v>2367.866666666667</v>
      </c>
      <c r="H336" s="36">
        <v>2539.866666666667</v>
      </c>
      <c r="I336" s="36">
        <v>2584.833333333333</v>
      </c>
      <c r="J336" s="36">
        <v>2625.866666666667</v>
      </c>
      <c r="K336" s="31">
        <v>2543.8</v>
      </c>
      <c r="L336" s="31">
        <v>2457.8</v>
      </c>
      <c r="M336" s="31">
        <v>12.87527</v>
      </c>
      <c r="N336" s="1"/>
      <c r="O336" s="1"/>
    </row>
    <row r="337" spans="1:15" ht="12.75" customHeight="1">
      <c r="A337" s="33">
        <v>327</v>
      </c>
      <c r="B337" s="53" t="s">
        <v>173</v>
      </c>
      <c r="C337" s="31">
        <v>3900.95</v>
      </c>
      <c r="D337" s="36">
        <v>3906.066666666667</v>
      </c>
      <c r="E337" s="36">
        <v>3872.1833333333343</v>
      </c>
      <c r="F337" s="36">
        <v>3843.4166666666674</v>
      </c>
      <c r="G337" s="36">
        <v>3809.5333333333347</v>
      </c>
      <c r="H337" s="36">
        <v>3934.833333333334</v>
      </c>
      <c r="I337" s="36">
        <v>3968.7166666666662</v>
      </c>
      <c r="J337" s="36">
        <v>3997.4833333333336</v>
      </c>
      <c r="K337" s="31">
        <v>3939.95</v>
      </c>
      <c r="L337" s="31">
        <v>3877.3</v>
      </c>
      <c r="M337" s="31">
        <v>2.54696</v>
      </c>
      <c r="N337" s="1"/>
      <c r="O337" s="1"/>
    </row>
    <row r="338" spans="1:15" ht="12.75" customHeight="1">
      <c r="A338" s="33">
        <v>328</v>
      </c>
      <c r="B338" s="53" t="s">
        <v>180</v>
      </c>
      <c r="C338" s="31">
        <v>1788.6</v>
      </c>
      <c r="D338" s="36">
        <v>1796.9333333333332</v>
      </c>
      <c r="E338" s="36">
        <v>1774.0166666666664</v>
      </c>
      <c r="F338" s="36">
        <v>1759.4333333333332</v>
      </c>
      <c r="G338" s="36">
        <v>1736.5166666666664</v>
      </c>
      <c r="H338" s="36">
        <v>1811.5166666666664</v>
      </c>
      <c r="I338" s="36">
        <v>1834.433333333333</v>
      </c>
      <c r="J338" s="36">
        <v>1849.0166666666664</v>
      </c>
      <c r="K338" s="31">
        <v>1819.85</v>
      </c>
      <c r="L338" s="31">
        <v>1782.35</v>
      </c>
      <c r="M338" s="31">
        <v>6.26549</v>
      </c>
      <c r="N338" s="1"/>
      <c r="O338" s="1"/>
    </row>
    <row r="339" spans="1:15" ht="12.75" customHeight="1">
      <c r="A339" s="33">
        <v>329</v>
      </c>
      <c r="B339" s="53" t="s">
        <v>438</v>
      </c>
      <c r="C339" s="31">
        <v>1198.95</v>
      </c>
      <c r="D339" s="36">
        <v>1196.8333333333335</v>
      </c>
      <c r="E339" s="36">
        <v>1164.7666666666669</v>
      </c>
      <c r="F339" s="36">
        <v>1130.5833333333335</v>
      </c>
      <c r="G339" s="36">
        <v>1098.5166666666669</v>
      </c>
      <c r="H339" s="36">
        <v>1231.0166666666669</v>
      </c>
      <c r="I339" s="36">
        <v>1263.0833333333335</v>
      </c>
      <c r="J339" s="36">
        <v>1297.2666666666669</v>
      </c>
      <c r="K339" s="31">
        <v>1228.9</v>
      </c>
      <c r="L339" s="31">
        <v>1162.65</v>
      </c>
      <c r="M339" s="31">
        <v>15.79575</v>
      </c>
      <c r="N339" s="1"/>
      <c r="O339" s="1"/>
    </row>
    <row r="340" spans="1:15" ht="12.75" customHeight="1">
      <c r="A340" s="33">
        <v>330</v>
      </c>
      <c r="B340" s="53" t="s">
        <v>439</v>
      </c>
      <c r="C340" s="31">
        <v>156.6</v>
      </c>
      <c r="D340" s="36">
        <v>157.62666666666667</v>
      </c>
      <c r="E340" s="36">
        <v>154.77333333333334</v>
      </c>
      <c r="F340" s="36">
        <v>152.9466666666667</v>
      </c>
      <c r="G340" s="36">
        <v>150.09333333333336</v>
      </c>
      <c r="H340" s="36">
        <v>159.45333333333332</v>
      </c>
      <c r="I340" s="36">
        <v>162.30666666666667</v>
      </c>
      <c r="J340" s="36">
        <v>164.1333333333333</v>
      </c>
      <c r="K340" s="31">
        <v>160.48</v>
      </c>
      <c r="L340" s="31">
        <v>155.8</v>
      </c>
      <c r="M340" s="31">
        <v>121.94658</v>
      </c>
      <c r="N340" s="1"/>
      <c r="O340" s="1"/>
    </row>
    <row r="341" spans="1:15" ht="12.75" customHeight="1">
      <c r="A341" s="33">
        <v>331</v>
      </c>
      <c r="B341" s="53" t="s">
        <v>440</v>
      </c>
      <c r="C341" s="31">
        <v>321.05</v>
      </c>
      <c r="D341" s="36">
        <v>320.0833333333333</v>
      </c>
      <c r="E341" s="36">
        <v>316.51666666666665</v>
      </c>
      <c r="F341" s="36">
        <v>311.98333333333335</v>
      </c>
      <c r="G341" s="36">
        <v>308.4166666666667</v>
      </c>
      <c r="H341" s="36">
        <v>324.6166666666666</v>
      </c>
      <c r="I341" s="36">
        <v>328.18333333333334</v>
      </c>
      <c r="J341" s="36">
        <v>332.7166666666666</v>
      </c>
      <c r="K341" s="31">
        <v>323.65</v>
      </c>
      <c r="L341" s="31">
        <v>315.55</v>
      </c>
      <c r="M341" s="31">
        <v>44.04983</v>
      </c>
      <c r="N341" s="1"/>
      <c r="O341" s="1"/>
    </row>
    <row r="342" spans="1:15" ht="12.75" customHeight="1">
      <c r="A342" s="33">
        <v>332</v>
      </c>
      <c r="B342" s="53" t="s">
        <v>441</v>
      </c>
      <c r="C342" s="31">
        <v>100.1</v>
      </c>
      <c r="D342" s="36">
        <v>100.38666666666666</v>
      </c>
      <c r="E342" s="36">
        <v>99.52333333333331</v>
      </c>
      <c r="F342" s="36">
        <v>98.94666666666666</v>
      </c>
      <c r="G342" s="36">
        <v>98.08333333333331</v>
      </c>
      <c r="H342" s="36">
        <v>100.96333333333331</v>
      </c>
      <c r="I342" s="36">
        <v>101.82666666666665</v>
      </c>
      <c r="J342" s="36">
        <v>102.40333333333331</v>
      </c>
      <c r="K342" s="31">
        <v>101.25</v>
      </c>
      <c r="L342" s="31">
        <v>99.81</v>
      </c>
      <c r="M342" s="31">
        <v>209.49761</v>
      </c>
      <c r="N342" s="1"/>
      <c r="O342" s="1"/>
    </row>
    <row r="343" spans="1:15" ht="12.75" customHeight="1">
      <c r="A343" s="33">
        <v>333</v>
      </c>
      <c r="B343" s="53" t="s">
        <v>442</v>
      </c>
      <c r="C343" s="31">
        <v>244.14</v>
      </c>
      <c r="D343" s="36">
        <v>241.88</v>
      </c>
      <c r="E343" s="36">
        <v>238.51</v>
      </c>
      <c r="F343" s="36">
        <v>232.88</v>
      </c>
      <c r="G343" s="36">
        <v>229.51</v>
      </c>
      <c r="H343" s="36">
        <v>247.51</v>
      </c>
      <c r="I343" s="36">
        <v>250.88</v>
      </c>
      <c r="J343" s="36">
        <v>256.51</v>
      </c>
      <c r="K343" s="31">
        <v>245.25</v>
      </c>
      <c r="L343" s="31">
        <v>236.25</v>
      </c>
      <c r="M343" s="31">
        <v>40.75347</v>
      </c>
      <c r="N343" s="1"/>
      <c r="O343" s="1"/>
    </row>
    <row r="344" spans="1:15" ht="12.75" customHeight="1">
      <c r="A344" s="33">
        <v>334</v>
      </c>
      <c r="B344" s="53" t="s">
        <v>185</v>
      </c>
      <c r="C344" s="31">
        <v>251.6</v>
      </c>
      <c r="D344" s="36">
        <v>249.50333333333333</v>
      </c>
      <c r="E344" s="36">
        <v>246.75666666666666</v>
      </c>
      <c r="F344" s="36">
        <v>241.91333333333333</v>
      </c>
      <c r="G344" s="36">
        <v>239.16666666666666</v>
      </c>
      <c r="H344" s="36">
        <v>254.34666666666666</v>
      </c>
      <c r="I344" s="36">
        <v>257.09333333333336</v>
      </c>
      <c r="J344" s="36">
        <v>261.93666666666667</v>
      </c>
      <c r="K344" s="31">
        <v>252.25</v>
      </c>
      <c r="L344" s="31">
        <v>244.66</v>
      </c>
      <c r="M344" s="31">
        <v>244.00033</v>
      </c>
      <c r="N344" s="1"/>
      <c r="O344" s="1"/>
    </row>
    <row r="345" spans="1:15" ht="12.75" customHeight="1">
      <c r="A345" s="33">
        <v>335</v>
      </c>
      <c r="B345" s="53" t="s">
        <v>801</v>
      </c>
      <c r="C345" s="31">
        <v>57.66</v>
      </c>
      <c r="D345" s="36">
        <v>57.49333333333333</v>
      </c>
      <c r="E345" s="36">
        <v>57.00666666666667</v>
      </c>
      <c r="F345" s="36">
        <v>56.35333333333334</v>
      </c>
      <c r="G345" s="36">
        <v>55.866666666666674</v>
      </c>
      <c r="H345" s="36">
        <v>58.14666666666666</v>
      </c>
      <c r="I345" s="36">
        <v>58.633333333333326</v>
      </c>
      <c r="J345" s="36">
        <v>59.286666666666655</v>
      </c>
      <c r="K345" s="31">
        <v>57.98</v>
      </c>
      <c r="L345" s="31">
        <v>56.84</v>
      </c>
      <c r="M345" s="31">
        <v>51.94699</v>
      </c>
      <c r="N345" s="1"/>
      <c r="O345" s="1"/>
    </row>
    <row r="346" spans="1:15" ht="12.75" customHeight="1">
      <c r="A346" s="33">
        <v>336</v>
      </c>
      <c r="B346" s="53" t="s">
        <v>187</v>
      </c>
      <c r="C346" s="31">
        <v>369.75</v>
      </c>
      <c r="D346" s="36">
        <v>373.18333333333334</v>
      </c>
      <c r="E346" s="36">
        <v>364.3666666666667</v>
      </c>
      <c r="F346" s="36">
        <v>358.98333333333335</v>
      </c>
      <c r="G346" s="36">
        <v>350.1666666666667</v>
      </c>
      <c r="H346" s="36">
        <v>378.56666666666666</v>
      </c>
      <c r="I346" s="36">
        <v>387.3833333333334</v>
      </c>
      <c r="J346" s="36">
        <v>392.76666666666665</v>
      </c>
      <c r="K346" s="31">
        <v>382</v>
      </c>
      <c r="L346" s="31">
        <v>367.8</v>
      </c>
      <c r="M346" s="31">
        <v>233.89211</v>
      </c>
      <c r="N346" s="1"/>
      <c r="O346" s="1"/>
    </row>
    <row r="347" spans="1:15" ht="12.75" customHeight="1">
      <c r="A347" s="33">
        <v>337</v>
      </c>
      <c r="B347" s="53" t="s">
        <v>444</v>
      </c>
      <c r="C347" s="31">
        <v>1216.1</v>
      </c>
      <c r="D347" s="36">
        <v>1214.8333333333333</v>
      </c>
      <c r="E347" s="36">
        <v>1203.6666666666665</v>
      </c>
      <c r="F347" s="36">
        <v>1191.2333333333333</v>
      </c>
      <c r="G347" s="36">
        <v>1180.0666666666666</v>
      </c>
      <c r="H347" s="36">
        <v>1227.2666666666664</v>
      </c>
      <c r="I347" s="36">
        <v>1238.433333333333</v>
      </c>
      <c r="J347" s="36">
        <v>1250.8666666666663</v>
      </c>
      <c r="K347" s="31">
        <v>1226</v>
      </c>
      <c r="L347" s="31">
        <v>1202.4</v>
      </c>
      <c r="M347" s="31">
        <v>3.98155</v>
      </c>
      <c r="N347" s="1"/>
      <c r="O347" s="1"/>
    </row>
    <row r="348" spans="1:15" ht="12.75" customHeight="1">
      <c r="A348" s="33">
        <v>338</v>
      </c>
      <c r="B348" s="53" t="s">
        <v>181</v>
      </c>
      <c r="C348" s="31">
        <v>191.32</v>
      </c>
      <c r="D348" s="36">
        <v>190.34333333333333</v>
      </c>
      <c r="E348" s="36">
        <v>188.38666666666666</v>
      </c>
      <c r="F348" s="36">
        <v>185.45333333333332</v>
      </c>
      <c r="G348" s="36">
        <v>183.49666666666664</v>
      </c>
      <c r="H348" s="36">
        <v>193.27666666666667</v>
      </c>
      <c r="I348" s="36">
        <v>195.23333333333332</v>
      </c>
      <c r="J348" s="36">
        <v>198.16666666666669</v>
      </c>
      <c r="K348" s="31">
        <v>192.3</v>
      </c>
      <c r="L348" s="31">
        <v>187.41</v>
      </c>
      <c r="M348" s="31">
        <v>123.93036</v>
      </c>
      <c r="N348" s="1"/>
      <c r="O348" s="1"/>
    </row>
    <row r="349" spans="1:15" ht="12.75" customHeight="1">
      <c r="A349" s="33">
        <v>339</v>
      </c>
      <c r="B349" s="53" t="s">
        <v>183</v>
      </c>
      <c r="C349" s="31">
        <v>3621</v>
      </c>
      <c r="D349" s="36">
        <v>3614.9</v>
      </c>
      <c r="E349" s="36">
        <v>3575.15</v>
      </c>
      <c r="F349" s="36">
        <v>3529.3</v>
      </c>
      <c r="G349" s="36">
        <v>3489.55</v>
      </c>
      <c r="H349" s="36">
        <v>3660.75</v>
      </c>
      <c r="I349" s="36">
        <v>3700.5</v>
      </c>
      <c r="J349" s="36">
        <v>3746.35</v>
      </c>
      <c r="K349" s="31">
        <v>3654.65</v>
      </c>
      <c r="L349" s="31">
        <v>3569.05</v>
      </c>
      <c r="M349" s="31">
        <v>2.66306</v>
      </c>
      <c r="N349" s="1"/>
      <c r="O349" s="1"/>
    </row>
    <row r="350" spans="1:15" ht="12.75" customHeight="1">
      <c r="A350" s="33">
        <v>340</v>
      </c>
      <c r="B350" s="53" t="s">
        <v>184</v>
      </c>
      <c r="C350" s="31">
        <v>2568.1</v>
      </c>
      <c r="D350" s="36">
        <v>2572.0666666666666</v>
      </c>
      <c r="E350" s="36">
        <v>2553.0333333333333</v>
      </c>
      <c r="F350" s="36">
        <v>2537.9666666666667</v>
      </c>
      <c r="G350" s="36">
        <v>2518.9333333333334</v>
      </c>
      <c r="H350" s="36">
        <v>2587.133333333333</v>
      </c>
      <c r="I350" s="36">
        <v>2606.166666666666</v>
      </c>
      <c r="J350" s="36">
        <v>2621.233333333333</v>
      </c>
      <c r="K350" s="31">
        <v>2591.1</v>
      </c>
      <c r="L350" s="31">
        <v>2557</v>
      </c>
      <c r="M350" s="31">
        <v>9.24514</v>
      </c>
      <c r="N350" s="1"/>
      <c r="O350" s="1"/>
    </row>
    <row r="351" spans="1:15" ht="12.75" customHeight="1">
      <c r="A351" s="33">
        <v>341</v>
      </c>
      <c r="B351" s="53" t="s">
        <v>445</v>
      </c>
      <c r="C351" s="31">
        <v>82.19</v>
      </c>
      <c r="D351" s="36">
        <v>81.94333333333333</v>
      </c>
      <c r="E351" s="36">
        <v>80.48666666666665</v>
      </c>
      <c r="F351" s="36">
        <v>78.78333333333332</v>
      </c>
      <c r="G351" s="36">
        <v>77.32666666666664</v>
      </c>
      <c r="H351" s="36">
        <v>83.64666666666666</v>
      </c>
      <c r="I351" s="36">
        <v>85.10333333333334</v>
      </c>
      <c r="J351" s="36">
        <v>86.80666666666667</v>
      </c>
      <c r="K351" s="31">
        <v>83.4</v>
      </c>
      <c r="L351" s="31">
        <v>80.24</v>
      </c>
      <c r="M351" s="31">
        <v>14.02745</v>
      </c>
      <c r="N351" s="1"/>
      <c r="O351" s="1"/>
    </row>
    <row r="352" spans="1:15" ht="12.75" customHeight="1">
      <c r="A352" s="33">
        <v>342</v>
      </c>
      <c r="B352" s="53" t="s">
        <v>283</v>
      </c>
      <c r="C352" s="31">
        <v>663.75</v>
      </c>
      <c r="D352" s="36">
        <v>660.7666666666668</v>
      </c>
      <c r="E352" s="36">
        <v>649.8833333333336</v>
      </c>
      <c r="F352" s="36">
        <v>636.0166666666668</v>
      </c>
      <c r="G352" s="36">
        <v>625.1333333333336</v>
      </c>
      <c r="H352" s="36">
        <v>674.6333333333336</v>
      </c>
      <c r="I352" s="36">
        <v>685.5166666666668</v>
      </c>
      <c r="J352" s="36">
        <v>699.3833333333336</v>
      </c>
      <c r="K352" s="31">
        <v>671.65</v>
      </c>
      <c r="L352" s="31">
        <v>646.9</v>
      </c>
      <c r="M352" s="31">
        <v>6.21193</v>
      </c>
      <c r="N352" s="1"/>
      <c r="O352" s="1"/>
    </row>
    <row r="353" spans="1:15" ht="12.75" customHeight="1">
      <c r="A353" s="33">
        <v>343</v>
      </c>
      <c r="B353" s="53" t="s">
        <v>878</v>
      </c>
      <c r="C353" s="31">
        <v>4969.55</v>
      </c>
      <c r="D353" s="36">
        <v>5023.849999999999</v>
      </c>
      <c r="E353" s="36">
        <v>4897.699999999999</v>
      </c>
      <c r="F353" s="36">
        <v>4825.849999999999</v>
      </c>
      <c r="G353" s="36">
        <v>4699.699999999999</v>
      </c>
      <c r="H353" s="36">
        <v>5095.699999999999</v>
      </c>
      <c r="I353" s="36">
        <v>5221.8499999999985</v>
      </c>
      <c r="J353" s="36">
        <v>5293.699999999999</v>
      </c>
      <c r="K353" s="31">
        <v>5150</v>
      </c>
      <c r="L353" s="31">
        <v>4952</v>
      </c>
      <c r="M353" s="31">
        <v>0.48199</v>
      </c>
      <c r="N353" s="1"/>
      <c r="O353" s="1"/>
    </row>
    <row r="354" spans="1:15" ht="12.75" customHeight="1">
      <c r="A354" s="33">
        <v>344</v>
      </c>
      <c r="B354" s="53" t="s">
        <v>446</v>
      </c>
      <c r="C354" s="31">
        <v>371.5</v>
      </c>
      <c r="D354" s="36">
        <v>368.3833333333334</v>
      </c>
      <c r="E354" s="36">
        <v>360.26666666666677</v>
      </c>
      <c r="F354" s="36">
        <v>349.03333333333336</v>
      </c>
      <c r="G354" s="36">
        <v>340.91666666666674</v>
      </c>
      <c r="H354" s="36">
        <v>379.6166666666668</v>
      </c>
      <c r="I354" s="36">
        <v>387.73333333333346</v>
      </c>
      <c r="J354" s="36">
        <v>398.9666666666668</v>
      </c>
      <c r="K354" s="31">
        <v>376.5</v>
      </c>
      <c r="L354" s="31">
        <v>357.15</v>
      </c>
      <c r="M354" s="31">
        <v>14.8643</v>
      </c>
      <c r="N354" s="1"/>
      <c r="O354" s="1"/>
    </row>
    <row r="355" spans="1:15" ht="12.75" customHeight="1">
      <c r="A355" s="33">
        <v>345</v>
      </c>
      <c r="B355" s="53" t="s">
        <v>188</v>
      </c>
      <c r="C355" s="31">
        <v>1774.75</v>
      </c>
      <c r="D355" s="36">
        <v>1773.5333333333335</v>
      </c>
      <c r="E355" s="36">
        <v>1752.2166666666672</v>
      </c>
      <c r="F355" s="36">
        <v>1729.6833333333336</v>
      </c>
      <c r="G355" s="36">
        <v>1708.3666666666672</v>
      </c>
      <c r="H355" s="36">
        <v>1796.066666666667</v>
      </c>
      <c r="I355" s="36">
        <v>1817.3833333333332</v>
      </c>
      <c r="J355" s="36">
        <v>1839.916666666667</v>
      </c>
      <c r="K355" s="31">
        <v>1794.85</v>
      </c>
      <c r="L355" s="31">
        <v>1751</v>
      </c>
      <c r="M355" s="31">
        <v>7.6449</v>
      </c>
      <c r="N355" s="1"/>
      <c r="O355" s="1"/>
    </row>
    <row r="356" spans="1:15" ht="12.75" customHeight="1">
      <c r="A356" s="33">
        <v>346</v>
      </c>
      <c r="B356" s="53" t="s">
        <v>190</v>
      </c>
      <c r="C356" s="31">
        <v>272.95</v>
      </c>
      <c r="D356" s="36">
        <v>273.45</v>
      </c>
      <c r="E356" s="36">
        <v>271.09999999999997</v>
      </c>
      <c r="F356" s="36">
        <v>269.25</v>
      </c>
      <c r="G356" s="36">
        <v>266.9</v>
      </c>
      <c r="H356" s="36">
        <v>275.29999999999995</v>
      </c>
      <c r="I356" s="36">
        <v>277.65</v>
      </c>
      <c r="J356" s="36">
        <v>279.49999999999994</v>
      </c>
      <c r="K356" s="31">
        <v>275.8</v>
      </c>
      <c r="L356" s="31">
        <v>271.6</v>
      </c>
      <c r="M356" s="31">
        <v>117.50972</v>
      </c>
      <c r="N356" s="1"/>
      <c r="O356" s="1"/>
    </row>
    <row r="357" spans="1:15" ht="12.75" customHeight="1">
      <c r="A357" s="33">
        <v>347</v>
      </c>
      <c r="B357" s="53" t="s">
        <v>284</v>
      </c>
      <c r="C357" s="31">
        <v>713.85</v>
      </c>
      <c r="D357" s="36">
        <v>717.6333333333332</v>
      </c>
      <c r="E357" s="36">
        <v>701.2666666666664</v>
      </c>
      <c r="F357" s="36">
        <v>688.6833333333332</v>
      </c>
      <c r="G357" s="36">
        <v>672.3166666666664</v>
      </c>
      <c r="H357" s="36">
        <v>730.2166666666665</v>
      </c>
      <c r="I357" s="36">
        <v>746.5833333333333</v>
      </c>
      <c r="J357" s="36">
        <v>759.1666666666665</v>
      </c>
      <c r="K357" s="31">
        <v>734</v>
      </c>
      <c r="L357" s="31">
        <v>705.05</v>
      </c>
      <c r="M357" s="31">
        <v>35.1671</v>
      </c>
      <c r="N357" s="1"/>
      <c r="O357" s="1"/>
    </row>
    <row r="358" spans="1:15" ht="12.75" customHeight="1">
      <c r="A358" s="33">
        <v>348</v>
      </c>
      <c r="B358" s="53" t="s">
        <v>447</v>
      </c>
      <c r="C358" s="31">
        <v>1840.65</v>
      </c>
      <c r="D358" s="36">
        <v>1823.6666666666667</v>
      </c>
      <c r="E358" s="36">
        <v>1782.3333333333335</v>
      </c>
      <c r="F358" s="36">
        <v>1724.0166666666667</v>
      </c>
      <c r="G358" s="36">
        <v>1682.6833333333334</v>
      </c>
      <c r="H358" s="36">
        <v>1881.9833333333336</v>
      </c>
      <c r="I358" s="36">
        <v>1923.316666666667</v>
      </c>
      <c r="J358" s="36">
        <v>1981.6333333333337</v>
      </c>
      <c r="K358" s="31">
        <v>1865</v>
      </c>
      <c r="L358" s="31">
        <v>1765.35</v>
      </c>
      <c r="M358" s="31">
        <v>18.7766</v>
      </c>
      <c r="N358" s="1"/>
      <c r="O358" s="1"/>
    </row>
    <row r="359" spans="1:15" ht="12.75" customHeight="1">
      <c r="A359" s="33">
        <v>349</v>
      </c>
      <c r="B359" s="53" t="s">
        <v>285</v>
      </c>
      <c r="C359" s="31">
        <v>411.85</v>
      </c>
      <c r="D359" s="36">
        <v>412.84999999999997</v>
      </c>
      <c r="E359" s="36">
        <v>401.99999999999994</v>
      </c>
      <c r="F359" s="36">
        <v>392.15</v>
      </c>
      <c r="G359" s="36">
        <v>381.29999999999995</v>
      </c>
      <c r="H359" s="36">
        <v>422.69999999999993</v>
      </c>
      <c r="I359" s="36">
        <v>433.54999999999995</v>
      </c>
      <c r="J359" s="36">
        <v>443.3999999999999</v>
      </c>
      <c r="K359" s="31">
        <v>423.7</v>
      </c>
      <c r="L359" s="31">
        <v>403</v>
      </c>
      <c r="M359" s="31">
        <v>40.6137</v>
      </c>
      <c r="N359" s="1"/>
      <c r="O359" s="1"/>
    </row>
    <row r="360" spans="1:15" ht="12.75" customHeight="1">
      <c r="A360" s="33">
        <v>350</v>
      </c>
      <c r="B360" s="53" t="s">
        <v>189</v>
      </c>
      <c r="C360" s="31">
        <v>10194.25</v>
      </c>
      <c r="D360" s="36">
        <v>10168.133333333333</v>
      </c>
      <c r="E360" s="36">
        <v>9916.266666666666</v>
      </c>
      <c r="F360" s="36">
        <v>9638.283333333333</v>
      </c>
      <c r="G360" s="36">
        <v>9386.416666666666</v>
      </c>
      <c r="H360" s="36">
        <v>10446.116666666667</v>
      </c>
      <c r="I360" s="36">
        <v>10697.983333333332</v>
      </c>
      <c r="J360" s="36">
        <v>10975.966666666667</v>
      </c>
      <c r="K360" s="31">
        <v>10420</v>
      </c>
      <c r="L360" s="31">
        <v>9890.15</v>
      </c>
      <c r="M360" s="31">
        <v>8.83013</v>
      </c>
      <c r="N360" s="1"/>
      <c r="O360" s="1"/>
    </row>
    <row r="361" spans="1:15" ht="12.75" customHeight="1">
      <c r="A361" s="33">
        <v>351</v>
      </c>
      <c r="B361" s="53" t="s">
        <v>286</v>
      </c>
      <c r="C361" s="31">
        <v>1517.15</v>
      </c>
      <c r="D361" s="36">
        <v>1486.7833333333335</v>
      </c>
      <c r="E361" s="36">
        <v>1430.566666666667</v>
      </c>
      <c r="F361" s="36">
        <v>1343.9833333333336</v>
      </c>
      <c r="G361" s="36">
        <v>1287.766666666667</v>
      </c>
      <c r="H361" s="36">
        <v>1573.366666666667</v>
      </c>
      <c r="I361" s="36">
        <v>1629.5833333333337</v>
      </c>
      <c r="J361" s="36">
        <v>1716.166666666667</v>
      </c>
      <c r="K361" s="31">
        <v>1543</v>
      </c>
      <c r="L361" s="31">
        <v>1400.2</v>
      </c>
      <c r="M361" s="31">
        <v>38.95938</v>
      </c>
      <c r="N361" s="1"/>
      <c r="O361" s="1"/>
    </row>
    <row r="362" spans="1:15" ht="12.75" customHeight="1">
      <c r="A362" s="33">
        <v>352</v>
      </c>
      <c r="B362" s="53" t="s">
        <v>448</v>
      </c>
      <c r="C362" s="31">
        <v>257.4</v>
      </c>
      <c r="D362" s="36">
        <v>256.95</v>
      </c>
      <c r="E362" s="36">
        <v>255</v>
      </c>
      <c r="F362" s="36">
        <v>252.60000000000002</v>
      </c>
      <c r="G362" s="36">
        <v>250.65000000000003</v>
      </c>
      <c r="H362" s="36">
        <v>259.34999999999997</v>
      </c>
      <c r="I362" s="36">
        <v>261.2999999999999</v>
      </c>
      <c r="J362" s="36">
        <v>263.69999999999993</v>
      </c>
      <c r="K362" s="31">
        <v>258.9</v>
      </c>
      <c r="L362" s="31">
        <v>254.55</v>
      </c>
      <c r="M362" s="31">
        <v>12.59783</v>
      </c>
      <c r="N362" s="1"/>
      <c r="O362" s="1"/>
    </row>
    <row r="363" spans="1:15" ht="12.75" customHeight="1">
      <c r="A363" s="33">
        <v>353</v>
      </c>
      <c r="B363" s="53" t="s">
        <v>197</v>
      </c>
      <c r="C363" s="31">
        <v>3815.65</v>
      </c>
      <c r="D363" s="36">
        <v>3809.5</v>
      </c>
      <c r="E363" s="36">
        <v>3775</v>
      </c>
      <c r="F363" s="36">
        <v>3734.35</v>
      </c>
      <c r="G363" s="36">
        <v>3699.85</v>
      </c>
      <c r="H363" s="36">
        <v>3850.15</v>
      </c>
      <c r="I363" s="36">
        <v>3884.65</v>
      </c>
      <c r="J363" s="36">
        <v>3925.3</v>
      </c>
      <c r="K363" s="31">
        <v>3844</v>
      </c>
      <c r="L363" s="31">
        <v>3768.85</v>
      </c>
      <c r="M363" s="31">
        <v>2.44926</v>
      </c>
      <c r="N363" s="1"/>
      <c r="O363" s="1"/>
    </row>
    <row r="364" spans="1:15" ht="12.75" customHeight="1">
      <c r="A364" s="33">
        <v>354</v>
      </c>
      <c r="B364" s="53" t="s">
        <v>449</v>
      </c>
      <c r="C364" s="31">
        <v>800.25</v>
      </c>
      <c r="D364" s="36">
        <v>794.4166666666666</v>
      </c>
      <c r="E364" s="36">
        <v>786.3333333333333</v>
      </c>
      <c r="F364" s="36">
        <v>772.4166666666666</v>
      </c>
      <c r="G364" s="36">
        <v>764.3333333333333</v>
      </c>
      <c r="H364" s="36">
        <v>808.3333333333333</v>
      </c>
      <c r="I364" s="36">
        <v>816.4166666666665</v>
      </c>
      <c r="J364" s="36">
        <v>830.3333333333333</v>
      </c>
      <c r="K364" s="31">
        <v>802.5</v>
      </c>
      <c r="L364" s="31">
        <v>780.5</v>
      </c>
      <c r="M364" s="31">
        <v>11.37549</v>
      </c>
      <c r="N364" s="1"/>
      <c r="O364" s="1"/>
    </row>
    <row r="365" spans="1:15" ht="12.75" customHeight="1">
      <c r="A365" s="33">
        <v>355</v>
      </c>
      <c r="B365" s="53" t="s">
        <v>450</v>
      </c>
      <c r="C365" s="31">
        <v>479.65</v>
      </c>
      <c r="D365" s="36">
        <v>480.8166666666666</v>
      </c>
      <c r="E365" s="36">
        <v>475.23333333333323</v>
      </c>
      <c r="F365" s="36">
        <v>470.8166666666666</v>
      </c>
      <c r="G365" s="36">
        <v>465.23333333333323</v>
      </c>
      <c r="H365" s="36">
        <v>485.23333333333323</v>
      </c>
      <c r="I365" s="36">
        <v>490.8166666666666</v>
      </c>
      <c r="J365" s="36">
        <v>495.23333333333323</v>
      </c>
      <c r="K365" s="31">
        <v>486.4</v>
      </c>
      <c r="L365" s="31">
        <v>476.4</v>
      </c>
      <c r="M365" s="31">
        <v>5.34648</v>
      </c>
      <c r="N365" s="1"/>
      <c r="O365" s="1"/>
    </row>
    <row r="366" spans="1:15" ht="12.75" customHeight="1">
      <c r="A366" s="33">
        <v>356</v>
      </c>
      <c r="B366" s="53" t="s">
        <v>202</v>
      </c>
      <c r="C366" s="31">
        <v>1497.8</v>
      </c>
      <c r="D366" s="36">
        <v>1481.3166666666668</v>
      </c>
      <c r="E366" s="36">
        <v>1449.6333333333337</v>
      </c>
      <c r="F366" s="36">
        <v>1401.466666666667</v>
      </c>
      <c r="G366" s="36">
        <v>1369.7833333333338</v>
      </c>
      <c r="H366" s="36">
        <v>1529.4833333333336</v>
      </c>
      <c r="I366" s="36">
        <v>1561.1666666666665</v>
      </c>
      <c r="J366" s="36">
        <v>1609.3333333333335</v>
      </c>
      <c r="K366" s="31">
        <v>1513</v>
      </c>
      <c r="L366" s="31">
        <v>1433.15</v>
      </c>
      <c r="M366" s="31">
        <v>28.38402</v>
      </c>
      <c r="N366" s="1"/>
      <c r="O366" s="1"/>
    </row>
    <row r="367" spans="1:15" ht="12.75" customHeight="1">
      <c r="A367" s="33">
        <v>357</v>
      </c>
      <c r="B367" s="53" t="s">
        <v>191</v>
      </c>
      <c r="C367" s="31">
        <v>39046.55</v>
      </c>
      <c r="D367" s="36">
        <v>38982.183333333334</v>
      </c>
      <c r="E367" s="36">
        <v>38664.36666666667</v>
      </c>
      <c r="F367" s="36">
        <v>38282.183333333334</v>
      </c>
      <c r="G367" s="36">
        <v>37964.36666666667</v>
      </c>
      <c r="H367" s="36">
        <v>39364.36666666667</v>
      </c>
      <c r="I367" s="36">
        <v>39682.183333333334</v>
      </c>
      <c r="J367" s="36">
        <v>40064.36666666667</v>
      </c>
      <c r="K367" s="31">
        <v>39300</v>
      </c>
      <c r="L367" s="31">
        <v>38600</v>
      </c>
      <c r="M367" s="31">
        <v>0.1587</v>
      </c>
      <c r="N367" s="1"/>
      <c r="O367" s="1"/>
    </row>
    <row r="368" spans="1:15" ht="12.75" customHeight="1">
      <c r="A368" s="33">
        <v>358</v>
      </c>
      <c r="B368" s="53" t="s">
        <v>287</v>
      </c>
      <c r="C368" s="31">
        <v>1699.35</v>
      </c>
      <c r="D368" s="36">
        <v>1679.1166666666668</v>
      </c>
      <c r="E368" s="36">
        <v>1636.2333333333336</v>
      </c>
      <c r="F368" s="36">
        <v>1573.1166666666668</v>
      </c>
      <c r="G368" s="36">
        <v>1530.2333333333336</v>
      </c>
      <c r="H368" s="36">
        <v>1742.2333333333336</v>
      </c>
      <c r="I368" s="36">
        <v>1785.1166666666668</v>
      </c>
      <c r="J368" s="36">
        <v>1848.2333333333336</v>
      </c>
      <c r="K368" s="31">
        <v>1722</v>
      </c>
      <c r="L368" s="31">
        <v>1616</v>
      </c>
      <c r="M368" s="31">
        <v>31.25549</v>
      </c>
      <c r="N368" s="1"/>
      <c r="O368" s="1"/>
    </row>
    <row r="369" spans="1:15" ht="12.75" customHeight="1">
      <c r="A369" s="33">
        <v>359</v>
      </c>
      <c r="B369" s="53" t="s">
        <v>193</v>
      </c>
      <c r="C369" s="31">
        <v>4496.15</v>
      </c>
      <c r="D369" s="36">
        <v>4424.099999999999</v>
      </c>
      <c r="E369" s="36">
        <v>4299.249999999999</v>
      </c>
      <c r="F369" s="36">
        <v>4102.349999999999</v>
      </c>
      <c r="G369" s="36">
        <v>3977.499999999999</v>
      </c>
      <c r="H369" s="36">
        <v>4620.999999999999</v>
      </c>
      <c r="I369" s="36">
        <v>4745.849999999999</v>
      </c>
      <c r="J369" s="36">
        <v>4942.749999999999</v>
      </c>
      <c r="K369" s="31">
        <v>4548.95</v>
      </c>
      <c r="L369" s="31">
        <v>4227.2</v>
      </c>
      <c r="M369" s="31">
        <v>17.4852</v>
      </c>
      <c r="N369" s="1"/>
      <c r="O369" s="1"/>
    </row>
    <row r="370" spans="1:15" ht="12.75" customHeight="1">
      <c r="A370" s="33">
        <v>360</v>
      </c>
      <c r="B370" s="53" t="s">
        <v>194</v>
      </c>
      <c r="C370" s="31">
        <v>333.8</v>
      </c>
      <c r="D370" s="36">
        <v>333.55</v>
      </c>
      <c r="E370" s="36">
        <v>331.45000000000005</v>
      </c>
      <c r="F370" s="36">
        <v>329.1</v>
      </c>
      <c r="G370" s="36">
        <v>327.00000000000006</v>
      </c>
      <c r="H370" s="36">
        <v>335.90000000000003</v>
      </c>
      <c r="I370" s="36">
        <v>338.00000000000006</v>
      </c>
      <c r="J370" s="36">
        <v>340.35</v>
      </c>
      <c r="K370" s="31">
        <v>335.65</v>
      </c>
      <c r="L370" s="31">
        <v>331.2</v>
      </c>
      <c r="M370" s="31">
        <v>48.32518</v>
      </c>
      <c r="N370" s="1"/>
      <c r="O370" s="1"/>
    </row>
    <row r="371" spans="1:15" ht="12.75" customHeight="1">
      <c r="A371" s="33">
        <v>361</v>
      </c>
      <c r="B371" s="53" t="s">
        <v>451</v>
      </c>
      <c r="C371" s="31">
        <v>3571.4</v>
      </c>
      <c r="D371" s="36">
        <v>3571.433333333333</v>
      </c>
      <c r="E371" s="36">
        <v>3520.766666666666</v>
      </c>
      <c r="F371" s="36">
        <v>3470.133333333333</v>
      </c>
      <c r="G371" s="36">
        <v>3419.4666666666662</v>
      </c>
      <c r="H371" s="36">
        <v>3622.0666666666657</v>
      </c>
      <c r="I371" s="36">
        <v>3672.7333333333327</v>
      </c>
      <c r="J371" s="36">
        <v>3723.3666666666654</v>
      </c>
      <c r="K371" s="31">
        <v>3622.1</v>
      </c>
      <c r="L371" s="31">
        <v>3520.8</v>
      </c>
      <c r="M371" s="31">
        <v>3.13385</v>
      </c>
      <c r="N371" s="1"/>
      <c r="O371" s="1"/>
    </row>
    <row r="372" spans="1:15" ht="12.75" customHeight="1">
      <c r="A372" s="33">
        <v>362</v>
      </c>
      <c r="B372" s="53" t="s">
        <v>196</v>
      </c>
      <c r="C372" s="31">
        <v>3121.4</v>
      </c>
      <c r="D372" s="36">
        <v>3133.7333333333336</v>
      </c>
      <c r="E372" s="36">
        <v>3095.666666666667</v>
      </c>
      <c r="F372" s="36">
        <v>3069.9333333333334</v>
      </c>
      <c r="G372" s="36">
        <v>3031.866666666667</v>
      </c>
      <c r="H372" s="36">
        <v>3159.466666666667</v>
      </c>
      <c r="I372" s="36">
        <v>3197.5333333333338</v>
      </c>
      <c r="J372" s="36">
        <v>3223.2666666666673</v>
      </c>
      <c r="K372" s="31">
        <v>3171.8</v>
      </c>
      <c r="L372" s="31">
        <v>3108</v>
      </c>
      <c r="M372" s="31">
        <v>2.40293</v>
      </c>
      <c r="N372" s="1"/>
      <c r="O372" s="1"/>
    </row>
    <row r="373" spans="1:15" ht="12.75" customHeight="1">
      <c r="A373" s="33">
        <v>363</v>
      </c>
      <c r="B373" s="53" t="s">
        <v>192</v>
      </c>
      <c r="C373" s="31">
        <v>922.9</v>
      </c>
      <c r="D373" s="36">
        <v>925.8833333333333</v>
      </c>
      <c r="E373" s="36">
        <v>913.2666666666667</v>
      </c>
      <c r="F373" s="36">
        <v>903.6333333333333</v>
      </c>
      <c r="G373" s="36">
        <v>891.0166666666667</v>
      </c>
      <c r="H373" s="36">
        <v>935.5166666666667</v>
      </c>
      <c r="I373" s="36">
        <v>948.1333333333332</v>
      </c>
      <c r="J373" s="36">
        <v>957.7666666666667</v>
      </c>
      <c r="K373" s="31">
        <v>938.5</v>
      </c>
      <c r="L373" s="31">
        <v>916.25</v>
      </c>
      <c r="M373" s="31">
        <v>11.96948</v>
      </c>
      <c r="N373" s="1"/>
      <c r="O373" s="1"/>
    </row>
    <row r="374" spans="1:15" ht="12.75" customHeight="1">
      <c r="A374" s="33">
        <v>364</v>
      </c>
      <c r="B374" s="53" t="s">
        <v>452</v>
      </c>
      <c r="C374" s="31">
        <v>158.31</v>
      </c>
      <c r="D374" s="36">
        <v>157.89</v>
      </c>
      <c r="E374" s="36">
        <v>156.68999999999997</v>
      </c>
      <c r="F374" s="36">
        <v>155.07</v>
      </c>
      <c r="G374" s="36">
        <v>153.86999999999998</v>
      </c>
      <c r="H374" s="36">
        <v>159.50999999999996</v>
      </c>
      <c r="I374" s="36">
        <v>160.71</v>
      </c>
      <c r="J374" s="36">
        <v>162.32999999999996</v>
      </c>
      <c r="K374" s="31">
        <v>159.09</v>
      </c>
      <c r="L374" s="31">
        <v>156.27</v>
      </c>
      <c r="M374" s="31">
        <v>16.00946</v>
      </c>
      <c r="N374" s="1"/>
      <c r="O374" s="1"/>
    </row>
    <row r="375" spans="1:15" ht="12.75" customHeight="1">
      <c r="A375" s="33">
        <v>365</v>
      </c>
      <c r="B375" s="53" t="s">
        <v>453</v>
      </c>
      <c r="C375" s="31">
        <v>1983.95</v>
      </c>
      <c r="D375" s="36">
        <v>1970.8500000000001</v>
      </c>
      <c r="E375" s="36">
        <v>1948.1500000000003</v>
      </c>
      <c r="F375" s="36">
        <v>1912.3500000000001</v>
      </c>
      <c r="G375" s="36">
        <v>1889.6500000000003</v>
      </c>
      <c r="H375" s="36">
        <v>2006.6500000000003</v>
      </c>
      <c r="I375" s="36">
        <v>2029.3500000000001</v>
      </c>
      <c r="J375" s="36">
        <v>2065.1500000000005</v>
      </c>
      <c r="K375" s="31">
        <v>1993.55</v>
      </c>
      <c r="L375" s="31">
        <v>1935.05</v>
      </c>
      <c r="M375" s="31">
        <v>0.48419</v>
      </c>
      <c r="N375" s="1"/>
      <c r="O375" s="1"/>
    </row>
    <row r="376" spans="1:15" ht="12.75" customHeight="1">
      <c r="A376" s="33">
        <v>366</v>
      </c>
      <c r="B376" s="53" t="s">
        <v>199</v>
      </c>
      <c r="C376" s="31">
        <v>6735.95</v>
      </c>
      <c r="D376" s="36">
        <v>6739.983333333334</v>
      </c>
      <c r="E376" s="36">
        <v>6699.966666666667</v>
      </c>
      <c r="F376" s="36">
        <v>6663.983333333334</v>
      </c>
      <c r="G376" s="36">
        <v>6623.966666666667</v>
      </c>
      <c r="H376" s="36">
        <v>6775.966666666667</v>
      </c>
      <c r="I376" s="36">
        <v>6815.983333333334</v>
      </c>
      <c r="J376" s="36">
        <v>6851.966666666667</v>
      </c>
      <c r="K376" s="31">
        <v>6780</v>
      </c>
      <c r="L376" s="31">
        <v>6704</v>
      </c>
      <c r="M376" s="31">
        <v>4.88374</v>
      </c>
      <c r="N376" s="1"/>
      <c r="O376" s="1"/>
    </row>
    <row r="377" spans="1:15" ht="12.75" customHeight="1">
      <c r="A377" s="33">
        <v>367</v>
      </c>
      <c r="B377" s="53" t="s">
        <v>288</v>
      </c>
      <c r="C377" s="31">
        <v>422</v>
      </c>
      <c r="D377" s="36">
        <v>419.2166666666667</v>
      </c>
      <c r="E377" s="36">
        <v>415.7833333333334</v>
      </c>
      <c r="F377" s="36">
        <v>409.5666666666667</v>
      </c>
      <c r="G377" s="36">
        <v>406.13333333333344</v>
      </c>
      <c r="H377" s="36">
        <v>425.4333333333334</v>
      </c>
      <c r="I377" s="36">
        <v>428.8666666666667</v>
      </c>
      <c r="J377" s="36">
        <v>435.08333333333337</v>
      </c>
      <c r="K377" s="31">
        <v>422.65</v>
      </c>
      <c r="L377" s="31">
        <v>413</v>
      </c>
      <c r="M377" s="31">
        <v>19.31325</v>
      </c>
      <c r="N377" s="1"/>
      <c r="O377" s="1"/>
    </row>
    <row r="378" spans="1:15" ht="12.75" customHeight="1">
      <c r="A378" s="33">
        <v>368</v>
      </c>
      <c r="B378" s="53" t="s">
        <v>195</v>
      </c>
      <c r="C378" s="31">
        <v>501.25</v>
      </c>
      <c r="D378" s="36">
        <v>496.93333333333334</v>
      </c>
      <c r="E378" s="36">
        <v>490.8666666666667</v>
      </c>
      <c r="F378" s="36">
        <v>480.48333333333335</v>
      </c>
      <c r="G378" s="36">
        <v>474.4166666666667</v>
      </c>
      <c r="H378" s="36">
        <v>507.31666666666666</v>
      </c>
      <c r="I378" s="36">
        <v>513.3833333333334</v>
      </c>
      <c r="J378" s="36">
        <v>523.7666666666667</v>
      </c>
      <c r="K378" s="31">
        <v>503</v>
      </c>
      <c r="L378" s="31">
        <v>486.55</v>
      </c>
      <c r="M378" s="31">
        <v>168.6646</v>
      </c>
      <c r="N378" s="1"/>
      <c r="O378" s="1"/>
    </row>
    <row r="379" spans="1:15" ht="12.75" customHeight="1">
      <c r="A379" s="33">
        <v>369</v>
      </c>
      <c r="B379" s="53" t="s">
        <v>200</v>
      </c>
      <c r="C379" s="31">
        <v>329.6</v>
      </c>
      <c r="D379" s="36">
        <v>328.8666666666667</v>
      </c>
      <c r="E379" s="36">
        <v>325.98333333333335</v>
      </c>
      <c r="F379" s="36">
        <v>322.3666666666667</v>
      </c>
      <c r="G379" s="36">
        <v>319.48333333333335</v>
      </c>
      <c r="H379" s="36">
        <v>332.48333333333335</v>
      </c>
      <c r="I379" s="36">
        <v>335.3666666666667</v>
      </c>
      <c r="J379" s="36">
        <v>338.98333333333335</v>
      </c>
      <c r="K379" s="31">
        <v>331.75</v>
      </c>
      <c r="L379" s="31">
        <v>325.25</v>
      </c>
      <c r="M379" s="31">
        <v>119.59181</v>
      </c>
      <c r="N379" s="1"/>
      <c r="O379" s="1"/>
    </row>
    <row r="380" spans="1:15" ht="12.75" customHeight="1">
      <c r="A380" s="33">
        <v>370</v>
      </c>
      <c r="B380" s="53" t="s">
        <v>454</v>
      </c>
      <c r="C380" s="31">
        <v>742.75</v>
      </c>
      <c r="D380" s="36">
        <v>742.8833333333333</v>
      </c>
      <c r="E380" s="36">
        <v>730.8666666666667</v>
      </c>
      <c r="F380" s="36">
        <v>718.9833333333333</v>
      </c>
      <c r="G380" s="36">
        <v>706.9666666666667</v>
      </c>
      <c r="H380" s="36">
        <v>754.7666666666667</v>
      </c>
      <c r="I380" s="36">
        <v>766.7833333333333</v>
      </c>
      <c r="J380" s="36">
        <v>778.6666666666666</v>
      </c>
      <c r="K380" s="31">
        <v>754.9</v>
      </c>
      <c r="L380" s="31">
        <v>731</v>
      </c>
      <c r="M380" s="31">
        <v>20.31141</v>
      </c>
      <c r="N380" s="1"/>
      <c r="O380" s="1"/>
    </row>
    <row r="381" spans="1:15" ht="12.75" customHeight="1">
      <c r="A381" s="33">
        <v>371</v>
      </c>
      <c r="B381" s="53" t="s">
        <v>289</v>
      </c>
      <c r="C381" s="31">
        <v>1840.4</v>
      </c>
      <c r="D381" s="36">
        <v>1852.4333333333334</v>
      </c>
      <c r="E381" s="36">
        <v>1811.4666666666667</v>
      </c>
      <c r="F381" s="36">
        <v>1782.5333333333333</v>
      </c>
      <c r="G381" s="36">
        <v>1741.5666666666666</v>
      </c>
      <c r="H381" s="36">
        <v>1881.3666666666668</v>
      </c>
      <c r="I381" s="36">
        <v>1922.3333333333335</v>
      </c>
      <c r="J381" s="36">
        <v>1951.2666666666669</v>
      </c>
      <c r="K381" s="31">
        <v>1893.4</v>
      </c>
      <c r="L381" s="31">
        <v>1823.5</v>
      </c>
      <c r="M381" s="31">
        <v>11.43475</v>
      </c>
      <c r="N381" s="1"/>
      <c r="O381" s="1"/>
    </row>
    <row r="382" spans="1:15" ht="12.75" customHeight="1">
      <c r="A382" s="33">
        <v>372</v>
      </c>
      <c r="B382" s="53" t="s">
        <v>455</v>
      </c>
      <c r="C382" s="31">
        <v>683.4</v>
      </c>
      <c r="D382" s="36">
        <v>684.8833333333333</v>
      </c>
      <c r="E382" s="36">
        <v>677.2666666666667</v>
      </c>
      <c r="F382" s="36">
        <v>671.1333333333333</v>
      </c>
      <c r="G382" s="36">
        <v>663.5166666666667</v>
      </c>
      <c r="H382" s="36">
        <v>691.0166666666667</v>
      </c>
      <c r="I382" s="36">
        <v>698.6333333333332</v>
      </c>
      <c r="J382" s="36">
        <v>704.7666666666667</v>
      </c>
      <c r="K382" s="31">
        <v>692.5</v>
      </c>
      <c r="L382" s="31">
        <v>678.75</v>
      </c>
      <c r="M382" s="31">
        <v>1.90656</v>
      </c>
      <c r="N382" s="1"/>
      <c r="O382" s="1"/>
    </row>
    <row r="383" spans="1:15" ht="12.75" customHeight="1">
      <c r="A383" s="33">
        <v>373</v>
      </c>
      <c r="B383" s="53" t="s">
        <v>456</v>
      </c>
      <c r="C383" s="31">
        <v>176.95</v>
      </c>
      <c r="D383" s="36">
        <v>177.06666666666663</v>
      </c>
      <c r="E383" s="36">
        <v>173.30333333333326</v>
      </c>
      <c r="F383" s="36">
        <v>169.6566666666666</v>
      </c>
      <c r="G383" s="36">
        <v>165.89333333333323</v>
      </c>
      <c r="H383" s="36">
        <v>180.71333333333328</v>
      </c>
      <c r="I383" s="36">
        <v>184.47666666666666</v>
      </c>
      <c r="J383" s="36">
        <v>188.1233333333333</v>
      </c>
      <c r="K383" s="31">
        <v>180.83</v>
      </c>
      <c r="L383" s="31">
        <v>173.42</v>
      </c>
      <c r="M383" s="31">
        <v>6.75956</v>
      </c>
      <c r="N383" s="1"/>
      <c r="O383" s="1"/>
    </row>
    <row r="384" spans="1:15" ht="12.75" customHeight="1">
      <c r="A384" s="33">
        <v>374</v>
      </c>
      <c r="B384" s="53" t="s">
        <v>290</v>
      </c>
      <c r="C384" s="31">
        <v>16730.75</v>
      </c>
      <c r="D384" s="36">
        <v>16676.766666666666</v>
      </c>
      <c r="E384" s="36">
        <v>16474.033333333333</v>
      </c>
      <c r="F384" s="36">
        <v>16217.316666666666</v>
      </c>
      <c r="G384" s="36">
        <v>16014.583333333332</v>
      </c>
      <c r="H384" s="36">
        <v>16933.483333333334</v>
      </c>
      <c r="I384" s="36">
        <v>17136.216666666664</v>
      </c>
      <c r="J384" s="36">
        <v>17392.933333333334</v>
      </c>
      <c r="K384" s="31">
        <v>16879.5</v>
      </c>
      <c r="L384" s="31">
        <v>16420.05</v>
      </c>
      <c r="M384" s="31">
        <v>0.04607</v>
      </c>
      <c r="N384" s="1"/>
      <c r="O384" s="1"/>
    </row>
    <row r="385" spans="1:15" ht="12.75" customHeight="1">
      <c r="A385" s="33">
        <v>375</v>
      </c>
      <c r="B385" s="53" t="s">
        <v>198</v>
      </c>
      <c r="C385" s="31">
        <v>122.46</v>
      </c>
      <c r="D385" s="36">
        <v>122.61</v>
      </c>
      <c r="E385" s="36">
        <v>121.61</v>
      </c>
      <c r="F385" s="36">
        <v>120.76</v>
      </c>
      <c r="G385" s="36">
        <v>119.76</v>
      </c>
      <c r="H385" s="36">
        <v>123.46</v>
      </c>
      <c r="I385" s="36">
        <v>124.46</v>
      </c>
      <c r="J385" s="36">
        <v>125.30999999999999</v>
      </c>
      <c r="K385" s="31">
        <v>123.61</v>
      </c>
      <c r="L385" s="31">
        <v>121.76</v>
      </c>
      <c r="M385" s="31">
        <v>440.39186</v>
      </c>
      <c r="N385" s="1"/>
      <c r="O385" s="1"/>
    </row>
    <row r="386" spans="1:15" ht="12.75" customHeight="1">
      <c r="A386" s="33">
        <v>376</v>
      </c>
      <c r="B386" s="53" t="s">
        <v>457</v>
      </c>
      <c r="C386" s="31">
        <v>634.85</v>
      </c>
      <c r="D386" s="36">
        <v>628.3</v>
      </c>
      <c r="E386" s="36">
        <v>605.5999999999999</v>
      </c>
      <c r="F386" s="36">
        <v>576.3499999999999</v>
      </c>
      <c r="G386" s="36">
        <v>553.6499999999999</v>
      </c>
      <c r="H386" s="36">
        <v>657.55</v>
      </c>
      <c r="I386" s="36">
        <v>680.25</v>
      </c>
      <c r="J386" s="36">
        <v>709.5</v>
      </c>
      <c r="K386" s="31">
        <v>651</v>
      </c>
      <c r="L386" s="31">
        <v>599.05</v>
      </c>
      <c r="M386" s="31">
        <v>6.75208</v>
      </c>
      <c r="N386" s="1"/>
      <c r="O386" s="1"/>
    </row>
    <row r="387" spans="1:15" ht="12.75" customHeight="1">
      <c r="A387" s="33">
        <v>377</v>
      </c>
      <c r="B387" s="53" t="s">
        <v>879</v>
      </c>
      <c r="C387" s="31">
        <v>1760.55</v>
      </c>
      <c r="D387" s="36">
        <v>1755.25</v>
      </c>
      <c r="E387" s="36">
        <v>1741.5</v>
      </c>
      <c r="F387" s="36">
        <v>1722.45</v>
      </c>
      <c r="G387" s="36">
        <v>1708.7</v>
      </c>
      <c r="H387" s="36">
        <v>1774.3</v>
      </c>
      <c r="I387" s="36">
        <v>1788.05</v>
      </c>
      <c r="J387" s="36">
        <v>1807.1</v>
      </c>
      <c r="K387" s="31">
        <v>1769</v>
      </c>
      <c r="L387" s="31">
        <v>1736.2</v>
      </c>
      <c r="M387" s="31">
        <v>0.73299</v>
      </c>
      <c r="N387" s="1"/>
      <c r="O387" s="1"/>
    </row>
    <row r="388" spans="1:15" ht="12.75" customHeight="1">
      <c r="A388" s="33">
        <v>378</v>
      </c>
      <c r="B388" s="53" t="s">
        <v>204</v>
      </c>
      <c r="C388" s="31">
        <v>264.6</v>
      </c>
      <c r="D388" s="36">
        <v>264.23333333333335</v>
      </c>
      <c r="E388" s="36">
        <v>262.4666666666667</v>
      </c>
      <c r="F388" s="36">
        <v>260.33333333333337</v>
      </c>
      <c r="G388" s="36">
        <v>258.5666666666667</v>
      </c>
      <c r="H388" s="36">
        <v>266.3666666666667</v>
      </c>
      <c r="I388" s="36">
        <v>268.1333333333333</v>
      </c>
      <c r="J388" s="36">
        <v>270.26666666666665</v>
      </c>
      <c r="K388" s="31">
        <v>266</v>
      </c>
      <c r="L388" s="31">
        <v>262.1</v>
      </c>
      <c r="M388" s="31">
        <v>22.37886</v>
      </c>
      <c r="N388" s="1"/>
      <c r="O388" s="1"/>
    </row>
    <row r="389" spans="1:15" ht="12.75" customHeight="1">
      <c r="A389" s="33">
        <v>379</v>
      </c>
      <c r="B389" s="53" t="s">
        <v>205</v>
      </c>
      <c r="C389" s="31">
        <v>550.65</v>
      </c>
      <c r="D389" s="36">
        <v>543.3000000000001</v>
      </c>
      <c r="E389" s="36">
        <v>533.6000000000001</v>
      </c>
      <c r="F389" s="36">
        <v>516.5500000000001</v>
      </c>
      <c r="G389" s="36">
        <v>506.85000000000014</v>
      </c>
      <c r="H389" s="36">
        <v>560.3500000000001</v>
      </c>
      <c r="I389" s="36">
        <v>570.0500000000002</v>
      </c>
      <c r="J389" s="36">
        <v>587.1000000000001</v>
      </c>
      <c r="K389" s="31">
        <v>553</v>
      </c>
      <c r="L389" s="31">
        <v>526.25</v>
      </c>
      <c r="M389" s="31">
        <v>228.7249</v>
      </c>
      <c r="N389" s="1"/>
      <c r="O389" s="1"/>
    </row>
    <row r="390" spans="1:15" ht="12.75" customHeight="1">
      <c r="A390" s="33">
        <v>380</v>
      </c>
      <c r="B390" s="53" t="s">
        <v>458</v>
      </c>
      <c r="C390" s="31">
        <v>642.65</v>
      </c>
      <c r="D390" s="36">
        <v>643.0500000000001</v>
      </c>
      <c r="E390" s="36">
        <v>638.7000000000002</v>
      </c>
      <c r="F390" s="36">
        <v>634.7500000000001</v>
      </c>
      <c r="G390" s="36">
        <v>630.4000000000002</v>
      </c>
      <c r="H390" s="36">
        <v>647.0000000000001</v>
      </c>
      <c r="I390" s="36">
        <v>651.35</v>
      </c>
      <c r="J390" s="36">
        <v>655.3000000000001</v>
      </c>
      <c r="K390" s="31">
        <v>647.4</v>
      </c>
      <c r="L390" s="31">
        <v>639.1</v>
      </c>
      <c r="M390" s="31">
        <v>0.79833</v>
      </c>
      <c r="N390" s="1"/>
      <c r="O390" s="1"/>
    </row>
    <row r="391" spans="1:15" ht="12.75" customHeight="1">
      <c r="A391" s="33">
        <v>381</v>
      </c>
      <c r="B391" s="53" t="s">
        <v>459</v>
      </c>
      <c r="C391" s="31">
        <v>691.75</v>
      </c>
      <c r="D391" s="36">
        <v>691.5499999999998</v>
      </c>
      <c r="E391" s="36">
        <v>686.2499999999997</v>
      </c>
      <c r="F391" s="36">
        <v>680.7499999999998</v>
      </c>
      <c r="G391" s="36">
        <v>675.4499999999996</v>
      </c>
      <c r="H391" s="36">
        <v>697.0499999999997</v>
      </c>
      <c r="I391" s="36">
        <v>702.3499999999999</v>
      </c>
      <c r="J391" s="36">
        <v>707.8499999999998</v>
      </c>
      <c r="K391" s="31">
        <v>696.85</v>
      </c>
      <c r="L391" s="31">
        <v>686.05</v>
      </c>
      <c r="M391" s="31">
        <v>6.82211</v>
      </c>
      <c r="N391" s="1"/>
      <c r="O391" s="1"/>
    </row>
    <row r="392" spans="1:15" ht="12.75" customHeight="1">
      <c r="A392" s="33">
        <v>382</v>
      </c>
      <c r="B392" s="53" t="s">
        <v>460</v>
      </c>
      <c r="C392" s="31">
        <v>1780.05</v>
      </c>
      <c r="D392" s="36">
        <v>1776.2666666666667</v>
      </c>
      <c r="E392" s="36">
        <v>1760.7333333333333</v>
      </c>
      <c r="F392" s="36">
        <v>1741.4166666666667</v>
      </c>
      <c r="G392" s="36">
        <v>1725.8833333333334</v>
      </c>
      <c r="H392" s="36">
        <v>1795.5833333333333</v>
      </c>
      <c r="I392" s="36">
        <v>1811.1166666666666</v>
      </c>
      <c r="J392" s="36">
        <v>1830.4333333333332</v>
      </c>
      <c r="K392" s="31">
        <v>1791.8</v>
      </c>
      <c r="L392" s="31">
        <v>1756.95</v>
      </c>
      <c r="M392" s="31">
        <v>0.84613</v>
      </c>
      <c r="N392" s="1"/>
      <c r="O392" s="1"/>
    </row>
    <row r="393" spans="1:15" ht="12.75" customHeight="1">
      <c r="A393" s="33">
        <v>383</v>
      </c>
      <c r="B393" s="53" t="s">
        <v>461</v>
      </c>
      <c r="C393" s="31">
        <v>415</v>
      </c>
      <c r="D393" s="36">
        <v>416.59999999999997</v>
      </c>
      <c r="E393" s="36">
        <v>411.8999999999999</v>
      </c>
      <c r="F393" s="36">
        <v>408.79999999999995</v>
      </c>
      <c r="G393" s="36">
        <v>404.0999999999999</v>
      </c>
      <c r="H393" s="36">
        <v>419.69999999999993</v>
      </c>
      <c r="I393" s="36">
        <v>424.4</v>
      </c>
      <c r="J393" s="36">
        <v>427.49999999999994</v>
      </c>
      <c r="K393" s="31">
        <v>421.3</v>
      </c>
      <c r="L393" s="31">
        <v>413.5</v>
      </c>
      <c r="M393" s="31">
        <v>101.90705</v>
      </c>
      <c r="N393" s="1"/>
      <c r="O393" s="1"/>
    </row>
    <row r="394" spans="1:15" ht="12.75" customHeight="1">
      <c r="A394" s="33">
        <v>384</v>
      </c>
      <c r="B394" s="53" t="s">
        <v>880</v>
      </c>
      <c r="C394" s="31">
        <v>472.15</v>
      </c>
      <c r="D394" s="36">
        <v>473.48333333333335</v>
      </c>
      <c r="E394" s="36">
        <v>462.1666666666667</v>
      </c>
      <c r="F394" s="36">
        <v>452.18333333333334</v>
      </c>
      <c r="G394" s="36">
        <v>440.8666666666667</v>
      </c>
      <c r="H394" s="36">
        <v>483.4666666666667</v>
      </c>
      <c r="I394" s="36">
        <v>494.7833333333333</v>
      </c>
      <c r="J394" s="36">
        <v>504.7666666666667</v>
      </c>
      <c r="K394" s="31">
        <v>484.8</v>
      </c>
      <c r="L394" s="31">
        <v>463.5</v>
      </c>
      <c r="M394" s="31">
        <v>79.34442</v>
      </c>
      <c r="N394" s="1"/>
      <c r="O394" s="1"/>
    </row>
    <row r="395" spans="1:15" ht="12.75" customHeight="1">
      <c r="A395" s="33">
        <v>385</v>
      </c>
      <c r="B395" s="53" t="s">
        <v>462</v>
      </c>
      <c r="C395" s="31">
        <v>1256.35</v>
      </c>
      <c r="D395" s="36">
        <v>1255.1333333333332</v>
      </c>
      <c r="E395" s="36">
        <v>1244.2666666666664</v>
      </c>
      <c r="F395" s="36">
        <v>1232.1833333333332</v>
      </c>
      <c r="G395" s="36">
        <v>1221.3166666666664</v>
      </c>
      <c r="H395" s="36">
        <v>1267.2166666666665</v>
      </c>
      <c r="I395" s="36">
        <v>1278.0833333333333</v>
      </c>
      <c r="J395" s="36">
        <v>1290.1666666666665</v>
      </c>
      <c r="K395" s="31">
        <v>1266</v>
      </c>
      <c r="L395" s="31">
        <v>1243.05</v>
      </c>
      <c r="M395" s="31">
        <v>0.35322</v>
      </c>
      <c r="N395" s="1"/>
      <c r="O395" s="1"/>
    </row>
    <row r="396" spans="1:15" ht="12.75" customHeight="1">
      <c r="A396" s="33">
        <v>386</v>
      </c>
      <c r="B396" s="53" t="s">
        <v>463</v>
      </c>
      <c r="C396" s="31">
        <v>285.75</v>
      </c>
      <c r="D396" s="36">
        <v>285.46666666666664</v>
      </c>
      <c r="E396" s="36">
        <v>282.0333333333333</v>
      </c>
      <c r="F396" s="36">
        <v>278.31666666666666</v>
      </c>
      <c r="G396" s="36">
        <v>274.8833333333333</v>
      </c>
      <c r="H396" s="36">
        <v>289.1833333333333</v>
      </c>
      <c r="I396" s="36">
        <v>292.61666666666656</v>
      </c>
      <c r="J396" s="36">
        <v>296.33333333333326</v>
      </c>
      <c r="K396" s="31">
        <v>288.9</v>
      </c>
      <c r="L396" s="31">
        <v>281.75</v>
      </c>
      <c r="M396" s="31">
        <v>3.6191</v>
      </c>
      <c r="N396" s="1"/>
      <c r="O396" s="1"/>
    </row>
    <row r="397" spans="1:15" ht="12.75" customHeight="1">
      <c r="A397" s="33">
        <v>387</v>
      </c>
      <c r="B397" s="53" t="s">
        <v>805</v>
      </c>
      <c r="C397" s="31">
        <v>912.1</v>
      </c>
      <c r="D397" s="36">
        <v>905</v>
      </c>
      <c r="E397" s="36">
        <v>891.05</v>
      </c>
      <c r="F397" s="36">
        <v>870</v>
      </c>
      <c r="G397" s="36">
        <v>856.05</v>
      </c>
      <c r="H397" s="36">
        <v>926.05</v>
      </c>
      <c r="I397" s="36">
        <v>940</v>
      </c>
      <c r="J397" s="36">
        <v>961.05</v>
      </c>
      <c r="K397" s="31">
        <v>918.95</v>
      </c>
      <c r="L397" s="31">
        <v>883.95</v>
      </c>
      <c r="M397" s="31">
        <v>5.80466</v>
      </c>
      <c r="N397" s="1"/>
      <c r="O397" s="1"/>
    </row>
    <row r="398" spans="1:15" ht="12.75" customHeight="1">
      <c r="A398" s="33">
        <v>388</v>
      </c>
      <c r="B398" s="53" t="s">
        <v>464</v>
      </c>
      <c r="C398" s="31">
        <v>197</v>
      </c>
      <c r="D398" s="36">
        <v>196.96666666666667</v>
      </c>
      <c r="E398" s="36">
        <v>192.13333333333333</v>
      </c>
      <c r="F398" s="36">
        <v>187.26666666666665</v>
      </c>
      <c r="G398" s="36">
        <v>182.4333333333333</v>
      </c>
      <c r="H398" s="36">
        <v>201.83333333333334</v>
      </c>
      <c r="I398" s="36">
        <v>206.66666666666666</v>
      </c>
      <c r="J398" s="36">
        <v>211.53333333333336</v>
      </c>
      <c r="K398" s="31">
        <v>201.8</v>
      </c>
      <c r="L398" s="31">
        <v>192.1</v>
      </c>
      <c r="M398" s="31">
        <v>174.49096</v>
      </c>
      <c r="N398" s="1"/>
      <c r="O398" s="1"/>
    </row>
    <row r="399" spans="1:15" ht="12.75" customHeight="1">
      <c r="A399" s="33">
        <v>389</v>
      </c>
      <c r="B399" s="53" t="s">
        <v>465</v>
      </c>
      <c r="C399" s="31">
        <v>3657.85</v>
      </c>
      <c r="D399" s="36">
        <v>3655.1666666666665</v>
      </c>
      <c r="E399" s="36">
        <v>3611.333333333333</v>
      </c>
      <c r="F399" s="36">
        <v>3564.8166666666666</v>
      </c>
      <c r="G399" s="36">
        <v>3520.983333333333</v>
      </c>
      <c r="H399" s="36">
        <v>3701.683333333333</v>
      </c>
      <c r="I399" s="36">
        <v>3745.516666666666</v>
      </c>
      <c r="J399" s="36">
        <v>3792.033333333333</v>
      </c>
      <c r="K399" s="31">
        <v>3699</v>
      </c>
      <c r="L399" s="31">
        <v>3608.65</v>
      </c>
      <c r="M399" s="31">
        <v>0.16376</v>
      </c>
      <c r="N399" s="1"/>
      <c r="O399" s="1"/>
    </row>
    <row r="400" spans="1:15" ht="12.75" customHeight="1">
      <c r="A400" s="33">
        <v>390</v>
      </c>
      <c r="B400" s="53" t="s">
        <v>466</v>
      </c>
      <c r="C400" s="31">
        <v>82.53</v>
      </c>
      <c r="D400" s="36">
        <v>83.19999999999999</v>
      </c>
      <c r="E400" s="36">
        <v>81.59999999999998</v>
      </c>
      <c r="F400" s="36">
        <v>80.66999999999999</v>
      </c>
      <c r="G400" s="36">
        <v>79.06999999999998</v>
      </c>
      <c r="H400" s="36">
        <v>84.12999999999998</v>
      </c>
      <c r="I400" s="36">
        <v>85.73</v>
      </c>
      <c r="J400" s="36">
        <v>86.65999999999998</v>
      </c>
      <c r="K400" s="31">
        <v>84.8</v>
      </c>
      <c r="L400" s="31">
        <v>82.27</v>
      </c>
      <c r="M400" s="31">
        <v>51.71792</v>
      </c>
      <c r="N400" s="1"/>
      <c r="O400" s="1"/>
    </row>
    <row r="401" spans="1:15" ht="12.75" customHeight="1">
      <c r="A401" s="33">
        <v>391</v>
      </c>
      <c r="B401" s="53" t="s">
        <v>467</v>
      </c>
      <c r="C401" s="31">
        <v>3043.35</v>
      </c>
      <c r="D401" s="36">
        <v>3039.4500000000003</v>
      </c>
      <c r="E401" s="36">
        <v>2928.9000000000005</v>
      </c>
      <c r="F401" s="36">
        <v>2814.4500000000003</v>
      </c>
      <c r="G401" s="36">
        <v>2703.9000000000005</v>
      </c>
      <c r="H401" s="36">
        <v>3153.9000000000005</v>
      </c>
      <c r="I401" s="36">
        <v>3264.4500000000007</v>
      </c>
      <c r="J401" s="36">
        <v>3378.9000000000005</v>
      </c>
      <c r="K401" s="31">
        <v>3150</v>
      </c>
      <c r="L401" s="31">
        <v>2925</v>
      </c>
      <c r="M401" s="31">
        <v>9.05057</v>
      </c>
      <c r="N401" s="1"/>
      <c r="O401" s="1"/>
    </row>
    <row r="402" spans="1:15" ht="12.75" customHeight="1">
      <c r="A402" s="33">
        <v>392</v>
      </c>
      <c r="B402" s="53" t="s">
        <v>468</v>
      </c>
      <c r="C402" s="31">
        <v>222.75</v>
      </c>
      <c r="D402" s="36">
        <v>220.91666666666666</v>
      </c>
      <c r="E402" s="36">
        <v>216.83333333333331</v>
      </c>
      <c r="F402" s="36">
        <v>210.91666666666666</v>
      </c>
      <c r="G402" s="36">
        <v>206.83333333333331</v>
      </c>
      <c r="H402" s="36">
        <v>226.83333333333331</v>
      </c>
      <c r="I402" s="36">
        <v>230.91666666666663</v>
      </c>
      <c r="J402" s="36">
        <v>236.83333333333331</v>
      </c>
      <c r="K402" s="31">
        <v>225</v>
      </c>
      <c r="L402" s="31">
        <v>215</v>
      </c>
      <c r="M402" s="31">
        <v>36.72329</v>
      </c>
      <c r="N402" s="1"/>
      <c r="O402" s="1"/>
    </row>
    <row r="403" spans="1:15" ht="12.75" customHeight="1">
      <c r="A403" s="33">
        <v>393</v>
      </c>
      <c r="B403" s="53" t="s">
        <v>206</v>
      </c>
      <c r="C403" s="31">
        <v>3120.3</v>
      </c>
      <c r="D403" s="36">
        <v>3130.15</v>
      </c>
      <c r="E403" s="36">
        <v>3101.5</v>
      </c>
      <c r="F403" s="36">
        <v>3082.7</v>
      </c>
      <c r="G403" s="36">
        <v>3054.0499999999997</v>
      </c>
      <c r="H403" s="36">
        <v>3148.9500000000003</v>
      </c>
      <c r="I403" s="36">
        <v>3177.600000000001</v>
      </c>
      <c r="J403" s="36">
        <v>3196.4000000000005</v>
      </c>
      <c r="K403" s="31">
        <v>3158.8</v>
      </c>
      <c r="L403" s="31">
        <v>3111.35</v>
      </c>
      <c r="M403" s="31">
        <v>38.62153</v>
      </c>
      <c r="N403" s="1"/>
      <c r="O403" s="1"/>
    </row>
    <row r="404" spans="1:15" ht="12.75" customHeight="1">
      <c r="A404" s="33">
        <v>394</v>
      </c>
      <c r="B404" s="53" t="s">
        <v>469</v>
      </c>
      <c r="C404" s="31">
        <v>102.69</v>
      </c>
      <c r="D404" s="36">
        <v>102.21666666666665</v>
      </c>
      <c r="E404" s="36">
        <v>99.93333333333331</v>
      </c>
      <c r="F404" s="36">
        <v>97.17666666666665</v>
      </c>
      <c r="G404" s="36">
        <v>94.8933333333333</v>
      </c>
      <c r="H404" s="36">
        <v>104.97333333333331</v>
      </c>
      <c r="I404" s="36">
        <v>107.25666666666665</v>
      </c>
      <c r="J404" s="36">
        <v>110.01333333333332</v>
      </c>
      <c r="K404" s="31">
        <v>104.5</v>
      </c>
      <c r="L404" s="31">
        <v>99.46</v>
      </c>
      <c r="M404" s="31">
        <v>21.42084</v>
      </c>
      <c r="N404" s="1"/>
      <c r="O404" s="1"/>
    </row>
    <row r="405" spans="1:15" ht="12.75" customHeight="1">
      <c r="A405" s="33">
        <v>395</v>
      </c>
      <c r="B405" s="53" t="s">
        <v>470</v>
      </c>
      <c r="C405" s="31">
        <v>1835.95</v>
      </c>
      <c r="D405" s="36">
        <v>1849.9333333333334</v>
      </c>
      <c r="E405" s="36">
        <v>1789.1666666666667</v>
      </c>
      <c r="F405" s="36">
        <v>1742.3833333333334</v>
      </c>
      <c r="G405" s="36">
        <v>1681.6166666666668</v>
      </c>
      <c r="H405" s="36">
        <v>1896.7166666666667</v>
      </c>
      <c r="I405" s="36">
        <v>1957.4833333333331</v>
      </c>
      <c r="J405" s="36">
        <v>2004.2666666666667</v>
      </c>
      <c r="K405" s="31">
        <v>1910.7</v>
      </c>
      <c r="L405" s="31">
        <v>1803.15</v>
      </c>
      <c r="M405" s="31">
        <v>6.80769</v>
      </c>
      <c r="N405" s="1"/>
      <c r="O405" s="1"/>
    </row>
    <row r="406" spans="1:15" ht="12.75" customHeight="1">
      <c r="A406" s="33">
        <v>396</v>
      </c>
      <c r="B406" s="53" t="s">
        <v>881</v>
      </c>
      <c r="C406" s="31">
        <v>83.89</v>
      </c>
      <c r="D406" s="36">
        <v>83.46000000000001</v>
      </c>
      <c r="E406" s="36">
        <v>82.77000000000001</v>
      </c>
      <c r="F406" s="36">
        <v>81.65</v>
      </c>
      <c r="G406" s="36">
        <v>80.96000000000001</v>
      </c>
      <c r="H406" s="36">
        <v>84.58000000000001</v>
      </c>
      <c r="I406" s="36">
        <v>85.27000000000001</v>
      </c>
      <c r="J406" s="36">
        <v>86.39000000000001</v>
      </c>
      <c r="K406" s="31">
        <v>84.15</v>
      </c>
      <c r="L406" s="31">
        <v>82.34</v>
      </c>
      <c r="M406" s="31">
        <v>7.67787</v>
      </c>
      <c r="N406" s="1"/>
      <c r="O406" s="1"/>
    </row>
    <row r="407" spans="1:15" ht="12.75" customHeight="1">
      <c r="A407" s="33">
        <v>397</v>
      </c>
      <c r="B407" s="53" t="s">
        <v>208</v>
      </c>
      <c r="C407" s="31">
        <v>723</v>
      </c>
      <c r="D407" s="36">
        <v>724.9333333333334</v>
      </c>
      <c r="E407" s="36">
        <v>720.1666666666667</v>
      </c>
      <c r="F407" s="36">
        <v>717.3333333333334</v>
      </c>
      <c r="G407" s="36">
        <v>712.5666666666667</v>
      </c>
      <c r="H407" s="36">
        <v>727.7666666666668</v>
      </c>
      <c r="I407" s="36">
        <v>732.5333333333334</v>
      </c>
      <c r="J407" s="36">
        <v>735.3666666666668</v>
      </c>
      <c r="K407" s="31">
        <v>729.7</v>
      </c>
      <c r="L407" s="31">
        <v>722.1</v>
      </c>
      <c r="M407" s="31">
        <v>11.89555</v>
      </c>
      <c r="N407" s="1"/>
      <c r="O407" s="1"/>
    </row>
    <row r="408" spans="1:15" ht="12.75" customHeight="1">
      <c r="A408" s="33">
        <v>398</v>
      </c>
      <c r="B408" t="s">
        <v>209</v>
      </c>
      <c r="C408" s="31">
        <v>1501.85</v>
      </c>
      <c r="D408" s="36">
        <v>1498.55</v>
      </c>
      <c r="E408" s="36">
        <v>1485.1999999999998</v>
      </c>
      <c r="F408" s="36">
        <v>1468.55</v>
      </c>
      <c r="G408" s="36">
        <v>1455.1999999999998</v>
      </c>
      <c r="H408" s="36">
        <v>1515.1999999999998</v>
      </c>
      <c r="I408" s="36">
        <v>1528.5499999999997</v>
      </c>
      <c r="J408" s="36">
        <v>1545.1999999999998</v>
      </c>
      <c r="K408" s="31">
        <v>1511.9</v>
      </c>
      <c r="L408" s="31">
        <v>1481.9</v>
      </c>
      <c r="M408" s="31">
        <v>7.88569</v>
      </c>
      <c r="N408" s="1"/>
      <c r="O408" s="1"/>
    </row>
    <row r="409" spans="1:15" ht="12.75" customHeight="1">
      <c r="A409" s="33">
        <v>399</v>
      </c>
      <c r="B409" s="53" t="s">
        <v>471</v>
      </c>
      <c r="C409" s="31">
        <v>131.78</v>
      </c>
      <c r="D409" s="36">
        <v>131.73</v>
      </c>
      <c r="E409" s="36">
        <v>130.55999999999997</v>
      </c>
      <c r="F409" s="36">
        <v>129.33999999999997</v>
      </c>
      <c r="G409" s="36">
        <v>128.16999999999996</v>
      </c>
      <c r="H409" s="36">
        <v>132.95</v>
      </c>
      <c r="I409" s="36">
        <v>134.12</v>
      </c>
      <c r="J409" s="36">
        <v>135.34</v>
      </c>
      <c r="K409" s="31">
        <v>132.9</v>
      </c>
      <c r="L409" s="31">
        <v>130.51</v>
      </c>
      <c r="M409" s="31">
        <v>84.31793</v>
      </c>
      <c r="N409" s="1"/>
      <c r="O409" s="1"/>
    </row>
    <row r="410" spans="1:15" ht="12.75" customHeight="1">
      <c r="A410" s="33">
        <v>400</v>
      </c>
      <c r="B410" s="53" t="s">
        <v>472</v>
      </c>
      <c r="C410" s="31">
        <v>6535.05</v>
      </c>
      <c r="D410" s="36">
        <v>6564.650000000001</v>
      </c>
      <c r="E410" s="36">
        <v>6455.4000000000015</v>
      </c>
      <c r="F410" s="36">
        <v>6375.750000000001</v>
      </c>
      <c r="G410" s="36">
        <v>6266.500000000002</v>
      </c>
      <c r="H410" s="36">
        <v>6644.300000000001</v>
      </c>
      <c r="I410" s="36">
        <v>6753.549999999999</v>
      </c>
      <c r="J410" s="36">
        <v>6833.200000000001</v>
      </c>
      <c r="K410" s="31">
        <v>6673.9</v>
      </c>
      <c r="L410" s="31">
        <v>6485</v>
      </c>
      <c r="M410" s="31">
        <v>0.45709</v>
      </c>
      <c r="N410" s="1"/>
      <c r="O410" s="1"/>
    </row>
    <row r="411" spans="1:15" ht="12.75" customHeight="1">
      <c r="A411" s="33">
        <v>401</v>
      </c>
      <c r="B411" s="53" t="s">
        <v>213</v>
      </c>
      <c r="C411" s="31">
        <v>2462.4</v>
      </c>
      <c r="D411" s="36">
        <v>2449.7</v>
      </c>
      <c r="E411" s="36">
        <v>2428.3999999999996</v>
      </c>
      <c r="F411" s="36">
        <v>2394.3999999999996</v>
      </c>
      <c r="G411" s="36">
        <v>2373.0999999999995</v>
      </c>
      <c r="H411" s="36">
        <v>2483.7</v>
      </c>
      <c r="I411" s="36">
        <v>2505</v>
      </c>
      <c r="J411" s="36">
        <v>2539</v>
      </c>
      <c r="K411" s="31">
        <v>2471</v>
      </c>
      <c r="L411" s="31">
        <v>2415.7</v>
      </c>
      <c r="M411" s="31">
        <v>4.71598</v>
      </c>
      <c r="N411" s="1"/>
      <c r="O411" s="1"/>
    </row>
    <row r="412" spans="1:15" ht="12.75" customHeight="1">
      <c r="A412" s="33">
        <v>402</v>
      </c>
      <c r="B412" s="53" t="s">
        <v>834</v>
      </c>
      <c r="C412" s="31">
        <v>2100.05</v>
      </c>
      <c r="D412" s="36">
        <v>2081.366666666667</v>
      </c>
      <c r="E412" s="36">
        <v>2053.6833333333334</v>
      </c>
      <c r="F412" s="36">
        <v>2007.3166666666666</v>
      </c>
      <c r="G412" s="36">
        <v>1979.6333333333332</v>
      </c>
      <c r="H412" s="36">
        <v>2127.7333333333336</v>
      </c>
      <c r="I412" s="36">
        <v>2155.416666666667</v>
      </c>
      <c r="J412" s="36">
        <v>2201.7833333333338</v>
      </c>
      <c r="K412" s="31">
        <v>2109.05</v>
      </c>
      <c r="L412" s="31">
        <v>2035</v>
      </c>
      <c r="M412" s="31">
        <v>0.62329</v>
      </c>
      <c r="N412" s="1"/>
      <c r="O412" s="1"/>
    </row>
    <row r="413" spans="1:15" ht="12.75" customHeight="1">
      <c r="A413" s="33">
        <v>403</v>
      </c>
      <c r="B413" s="53" t="s">
        <v>177</v>
      </c>
      <c r="C413" s="31">
        <v>196.75</v>
      </c>
      <c r="D413" s="36">
        <v>196.11</v>
      </c>
      <c r="E413" s="36">
        <v>192.73000000000002</v>
      </c>
      <c r="F413" s="36">
        <v>188.71</v>
      </c>
      <c r="G413" s="36">
        <v>185.33</v>
      </c>
      <c r="H413" s="36">
        <v>200.13000000000002</v>
      </c>
      <c r="I413" s="36">
        <v>203.51000000000002</v>
      </c>
      <c r="J413" s="36">
        <v>207.53000000000003</v>
      </c>
      <c r="K413" s="31">
        <v>199.49</v>
      </c>
      <c r="L413" s="31">
        <v>192.09</v>
      </c>
      <c r="M413" s="31">
        <v>388.71444</v>
      </c>
      <c r="N413" s="1"/>
      <c r="O413" s="1"/>
    </row>
    <row r="414" spans="1:15" ht="12.75" customHeight="1">
      <c r="A414" s="33">
        <v>404</v>
      </c>
      <c r="B414" s="53" t="s">
        <v>473</v>
      </c>
      <c r="C414" s="31">
        <v>6551.85</v>
      </c>
      <c r="D414" s="36">
        <v>6562.316666666667</v>
      </c>
      <c r="E414" s="36">
        <v>6500.633333333333</v>
      </c>
      <c r="F414" s="36">
        <v>6449.416666666667</v>
      </c>
      <c r="G414" s="36">
        <v>6387.733333333334</v>
      </c>
      <c r="H414" s="36">
        <v>6613.533333333333</v>
      </c>
      <c r="I414" s="36">
        <v>6675.216666666665</v>
      </c>
      <c r="J414" s="36">
        <v>6726.4333333333325</v>
      </c>
      <c r="K414" s="31">
        <v>6624</v>
      </c>
      <c r="L414" s="31">
        <v>6511.1</v>
      </c>
      <c r="M414" s="31">
        <v>0.10481</v>
      </c>
      <c r="N414" s="1"/>
      <c r="O414" s="1"/>
    </row>
    <row r="415" spans="1:15" ht="12.75" customHeight="1">
      <c r="A415" s="33">
        <v>405</v>
      </c>
      <c r="B415" s="53" t="s">
        <v>474</v>
      </c>
      <c r="C415" s="31">
        <v>1571.1</v>
      </c>
      <c r="D415" s="36">
        <v>1557.0166666666667</v>
      </c>
      <c r="E415" s="36">
        <v>1529.0833333333333</v>
      </c>
      <c r="F415" s="36">
        <v>1487.0666666666666</v>
      </c>
      <c r="G415" s="36">
        <v>1459.1333333333332</v>
      </c>
      <c r="H415" s="36">
        <v>1599.0333333333333</v>
      </c>
      <c r="I415" s="36">
        <v>1626.9666666666667</v>
      </c>
      <c r="J415" s="36">
        <v>1668.9833333333333</v>
      </c>
      <c r="K415" s="31">
        <v>1584.95</v>
      </c>
      <c r="L415" s="31">
        <v>1515</v>
      </c>
      <c r="M415" s="31">
        <v>0.73325</v>
      </c>
      <c r="N415" s="1"/>
      <c r="O415" s="1"/>
    </row>
    <row r="416" spans="1:15" ht="12.75" customHeight="1">
      <c r="A416" s="33">
        <v>406</v>
      </c>
      <c r="B416" s="53" t="s">
        <v>835</v>
      </c>
      <c r="C416" s="31">
        <v>554</v>
      </c>
      <c r="D416" s="36">
        <v>557.4333333333333</v>
      </c>
      <c r="E416" s="36">
        <v>544.8666666666666</v>
      </c>
      <c r="F416" s="36">
        <v>535.7333333333332</v>
      </c>
      <c r="G416" s="36">
        <v>523.1666666666665</v>
      </c>
      <c r="H416" s="36">
        <v>566.5666666666666</v>
      </c>
      <c r="I416" s="36">
        <v>579.1333333333334</v>
      </c>
      <c r="J416" s="36">
        <v>588.2666666666667</v>
      </c>
      <c r="K416" s="31">
        <v>570</v>
      </c>
      <c r="L416" s="31">
        <v>548.3</v>
      </c>
      <c r="M416" s="31">
        <v>5.05459</v>
      </c>
      <c r="N416" s="1"/>
      <c r="O416" s="1"/>
    </row>
    <row r="417" spans="1:15" ht="12.75" customHeight="1">
      <c r="A417" s="33">
        <v>407</v>
      </c>
      <c r="B417" s="53" t="s">
        <v>475</v>
      </c>
      <c r="C417" s="31">
        <v>4610.25</v>
      </c>
      <c r="D417" s="36">
        <v>4644.75</v>
      </c>
      <c r="E417" s="36">
        <v>4545.5</v>
      </c>
      <c r="F417" s="36">
        <v>4480.75</v>
      </c>
      <c r="G417" s="36">
        <v>4381.5</v>
      </c>
      <c r="H417" s="36">
        <v>4709.5</v>
      </c>
      <c r="I417" s="36">
        <v>4808.75</v>
      </c>
      <c r="J417" s="36">
        <v>4873.5</v>
      </c>
      <c r="K417" s="31">
        <v>4744</v>
      </c>
      <c r="L417" s="31">
        <v>4580</v>
      </c>
      <c r="M417" s="31">
        <v>1.93654</v>
      </c>
      <c r="N417" s="1"/>
      <c r="O417" s="1"/>
    </row>
    <row r="418" spans="1:15" ht="12.75" customHeight="1">
      <c r="A418" s="33">
        <v>408</v>
      </c>
      <c r="B418" s="53" t="s">
        <v>882</v>
      </c>
      <c r="C418" s="31">
        <v>904.65</v>
      </c>
      <c r="D418" s="36">
        <v>907.8166666666666</v>
      </c>
      <c r="E418" s="36">
        <v>874.7333333333332</v>
      </c>
      <c r="F418" s="36">
        <v>844.8166666666666</v>
      </c>
      <c r="G418" s="36">
        <v>811.7333333333332</v>
      </c>
      <c r="H418" s="36">
        <v>937.7333333333332</v>
      </c>
      <c r="I418" s="36">
        <v>970.8166666666667</v>
      </c>
      <c r="J418" s="36">
        <v>1000.7333333333332</v>
      </c>
      <c r="K418" s="31">
        <v>940.9</v>
      </c>
      <c r="L418" s="31">
        <v>877.9</v>
      </c>
      <c r="M418" s="31">
        <v>5.07631</v>
      </c>
      <c r="N418" s="1"/>
      <c r="O418" s="1"/>
    </row>
    <row r="419" spans="1:15" ht="12.75" customHeight="1">
      <c r="A419" s="33">
        <v>409</v>
      </c>
      <c r="B419" s="53" t="s">
        <v>211</v>
      </c>
      <c r="C419" s="31">
        <v>28353.35</v>
      </c>
      <c r="D419" s="36">
        <v>28239.433333333334</v>
      </c>
      <c r="E419" s="36">
        <v>27863.916666666668</v>
      </c>
      <c r="F419" s="36">
        <v>27374.483333333334</v>
      </c>
      <c r="G419" s="36">
        <v>26998.966666666667</v>
      </c>
      <c r="H419" s="36">
        <v>28728.86666666667</v>
      </c>
      <c r="I419" s="36">
        <v>29104.38333333333</v>
      </c>
      <c r="J419" s="36">
        <v>29593.81666666667</v>
      </c>
      <c r="K419" s="31">
        <v>28614.95</v>
      </c>
      <c r="L419" s="31">
        <v>27750</v>
      </c>
      <c r="M419" s="31">
        <v>0.59357</v>
      </c>
      <c r="N419" s="1"/>
      <c r="O419" s="1"/>
    </row>
    <row r="420" spans="1:15" ht="12.75" customHeight="1">
      <c r="A420" s="33">
        <v>410</v>
      </c>
      <c r="B420" s="53" t="s">
        <v>476</v>
      </c>
      <c r="C420" s="31">
        <v>49.12</v>
      </c>
      <c r="D420" s="36">
        <v>49.306666666666665</v>
      </c>
      <c r="E420" s="36">
        <v>48.53333333333333</v>
      </c>
      <c r="F420" s="36">
        <v>47.946666666666665</v>
      </c>
      <c r="G420" s="36">
        <v>47.17333333333333</v>
      </c>
      <c r="H420" s="36">
        <v>49.89333333333333</v>
      </c>
      <c r="I420" s="36">
        <v>50.66666666666666</v>
      </c>
      <c r="J420" s="36">
        <v>51.25333333333333</v>
      </c>
      <c r="K420" s="31">
        <v>50.08</v>
      </c>
      <c r="L420" s="31">
        <v>48.72</v>
      </c>
      <c r="M420" s="31">
        <v>144.42333</v>
      </c>
      <c r="N420" s="1"/>
      <c r="O420" s="1"/>
    </row>
    <row r="421" spans="1:15" ht="12.75" customHeight="1">
      <c r="A421" s="33">
        <v>411</v>
      </c>
      <c r="B421" s="53" t="s">
        <v>214</v>
      </c>
      <c r="C421" s="31">
        <v>2924.25</v>
      </c>
      <c r="D421" s="36">
        <v>2922.7666666666664</v>
      </c>
      <c r="E421" s="36">
        <v>2903.533333333333</v>
      </c>
      <c r="F421" s="36">
        <v>2882.8166666666666</v>
      </c>
      <c r="G421" s="36">
        <v>2863.583333333333</v>
      </c>
      <c r="H421" s="36">
        <v>2943.4833333333327</v>
      </c>
      <c r="I421" s="36">
        <v>2962.7166666666662</v>
      </c>
      <c r="J421" s="36">
        <v>2983.4333333333325</v>
      </c>
      <c r="K421" s="31">
        <v>2942</v>
      </c>
      <c r="L421" s="31">
        <v>2902.05</v>
      </c>
      <c r="M421" s="31">
        <v>13.34666</v>
      </c>
      <c r="N421" s="1"/>
      <c r="O421" s="1"/>
    </row>
    <row r="422" spans="1:15" ht="12.75" customHeight="1">
      <c r="A422" s="33">
        <v>412</v>
      </c>
      <c r="B422" s="53" t="s">
        <v>477</v>
      </c>
      <c r="C422" s="31">
        <v>715.1</v>
      </c>
      <c r="D422" s="36">
        <v>700.2666666666668</v>
      </c>
      <c r="E422" s="36">
        <v>680.5333333333335</v>
      </c>
      <c r="F422" s="36">
        <v>645.9666666666668</v>
      </c>
      <c r="G422" s="36">
        <v>626.2333333333336</v>
      </c>
      <c r="H422" s="36">
        <v>734.8333333333335</v>
      </c>
      <c r="I422" s="36">
        <v>754.5666666666668</v>
      </c>
      <c r="J422" s="36">
        <v>789.1333333333334</v>
      </c>
      <c r="K422" s="31">
        <v>720</v>
      </c>
      <c r="L422" s="31">
        <v>665.7</v>
      </c>
      <c r="M422" s="31">
        <v>29.61649</v>
      </c>
      <c r="N422" s="1"/>
      <c r="O422" s="1"/>
    </row>
    <row r="423" spans="1:15" ht="12.75" customHeight="1">
      <c r="A423" s="33">
        <v>413</v>
      </c>
      <c r="B423" s="53" t="s">
        <v>212</v>
      </c>
      <c r="C423" s="31">
        <v>7871.55</v>
      </c>
      <c r="D423" s="36">
        <v>7822.55</v>
      </c>
      <c r="E423" s="36">
        <v>7755.1</v>
      </c>
      <c r="F423" s="36">
        <v>7638.650000000001</v>
      </c>
      <c r="G423" s="36">
        <v>7571.200000000001</v>
      </c>
      <c r="H423" s="36">
        <v>7939</v>
      </c>
      <c r="I423" s="36">
        <v>8006.449999999999</v>
      </c>
      <c r="J423" s="36">
        <v>8122.9</v>
      </c>
      <c r="K423" s="31">
        <v>7890</v>
      </c>
      <c r="L423" s="31">
        <v>7706.1</v>
      </c>
      <c r="M423" s="31">
        <v>3.41704</v>
      </c>
      <c r="N423" s="1"/>
      <c r="O423" s="1"/>
    </row>
    <row r="424" spans="1:15" ht="12.75" customHeight="1">
      <c r="A424" s="33">
        <v>414</v>
      </c>
      <c r="B424" s="53" t="s">
        <v>883</v>
      </c>
      <c r="C424" s="31">
        <v>1421.05</v>
      </c>
      <c r="D424" s="36">
        <v>1433.8</v>
      </c>
      <c r="E424" s="36">
        <v>1389.55</v>
      </c>
      <c r="F424" s="36">
        <v>1358.05</v>
      </c>
      <c r="G424" s="36">
        <v>1313.8</v>
      </c>
      <c r="H424" s="36">
        <v>1465.3</v>
      </c>
      <c r="I424" s="36">
        <v>1509.55</v>
      </c>
      <c r="J424" s="36">
        <v>1541.05</v>
      </c>
      <c r="K424" s="31">
        <v>1478.05</v>
      </c>
      <c r="L424" s="31">
        <v>1402.3</v>
      </c>
      <c r="M424" s="31">
        <v>9.06484</v>
      </c>
      <c r="N424" s="1"/>
      <c r="O424" s="1"/>
    </row>
    <row r="425" spans="1:15" ht="12.75" customHeight="1">
      <c r="A425" s="33">
        <v>415</v>
      </c>
      <c r="B425" s="53" t="s">
        <v>478</v>
      </c>
      <c r="C425" s="31">
        <v>1908.7</v>
      </c>
      <c r="D425" s="36">
        <v>1929.8500000000001</v>
      </c>
      <c r="E425" s="36">
        <v>1874.9000000000003</v>
      </c>
      <c r="F425" s="36">
        <v>1841.1000000000001</v>
      </c>
      <c r="G425" s="36">
        <v>1786.1500000000003</v>
      </c>
      <c r="H425" s="36">
        <v>1963.6500000000003</v>
      </c>
      <c r="I425" s="36">
        <v>2018.6000000000001</v>
      </c>
      <c r="J425" s="36">
        <v>2052.4000000000005</v>
      </c>
      <c r="K425" s="31">
        <v>1984.8</v>
      </c>
      <c r="L425" s="31">
        <v>1896.05</v>
      </c>
      <c r="M425" s="31">
        <v>3.97398</v>
      </c>
      <c r="N425" s="1"/>
      <c r="O425" s="1"/>
    </row>
    <row r="426" spans="1:15" ht="12.75" customHeight="1">
      <c r="A426" s="33">
        <v>416</v>
      </c>
      <c r="B426" s="53" t="s">
        <v>479</v>
      </c>
      <c r="C426" s="31">
        <v>10098.6</v>
      </c>
      <c r="D426" s="36">
        <v>10057.483333333334</v>
      </c>
      <c r="E426" s="36">
        <v>9966.116666666667</v>
      </c>
      <c r="F426" s="36">
        <v>9833.633333333333</v>
      </c>
      <c r="G426" s="36">
        <v>9742.266666666666</v>
      </c>
      <c r="H426" s="36">
        <v>10189.966666666667</v>
      </c>
      <c r="I426" s="36">
        <v>10281.333333333336</v>
      </c>
      <c r="J426" s="36">
        <v>10413.816666666668</v>
      </c>
      <c r="K426" s="31">
        <v>10148.85</v>
      </c>
      <c r="L426" s="31">
        <v>9925</v>
      </c>
      <c r="M426" s="31">
        <v>1.15824</v>
      </c>
      <c r="N426" s="1"/>
      <c r="O426" s="1"/>
    </row>
    <row r="427" spans="1:15" ht="12.75" customHeight="1">
      <c r="A427" s="33">
        <v>417</v>
      </c>
      <c r="B427" s="53" t="s">
        <v>291</v>
      </c>
      <c r="C427" s="31">
        <v>669.6</v>
      </c>
      <c r="D427" s="36">
        <v>661.15</v>
      </c>
      <c r="E427" s="36">
        <v>650.3</v>
      </c>
      <c r="F427" s="36">
        <v>631</v>
      </c>
      <c r="G427" s="36">
        <v>620.15</v>
      </c>
      <c r="H427" s="36">
        <v>680.4499999999999</v>
      </c>
      <c r="I427" s="36">
        <v>691.3000000000001</v>
      </c>
      <c r="J427" s="36">
        <v>710.5999999999999</v>
      </c>
      <c r="K427" s="31">
        <v>672</v>
      </c>
      <c r="L427" s="31">
        <v>641.85</v>
      </c>
      <c r="M427" s="31">
        <v>20.73935</v>
      </c>
      <c r="N427" s="1"/>
      <c r="O427" s="1"/>
    </row>
    <row r="428" spans="1:15" ht="12.75" customHeight="1">
      <c r="A428" s="33">
        <v>418</v>
      </c>
      <c r="B428" s="53" t="s">
        <v>480</v>
      </c>
      <c r="C428" s="31">
        <v>621.5</v>
      </c>
      <c r="D428" s="36">
        <v>612.9499999999999</v>
      </c>
      <c r="E428" s="36">
        <v>600.8999999999999</v>
      </c>
      <c r="F428" s="36">
        <v>580.3</v>
      </c>
      <c r="G428" s="36">
        <v>568.2499999999999</v>
      </c>
      <c r="H428" s="36">
        <v>633.5499999999998</v>
      </c>
      <c r="I428" s="36">
        <v>645.5999999999998</v>
      </c>
      <c r="J428" s="36">
        <v>666.1999999999998</v>
      </c>
      <c r="K428" s="31">
        <v>625</v>
      </c>
      <c r="L428" s="31">
        <v>592.35</v>
      </c>
      <c r="M428" s="31">
        <v>11.80597</v>
      </c>
      <c r="N428" s="1"/>
      <c r="O428" s="1"/>
    </row>
    <row r="429" spans="1:15" ht="12.75" customHeight="1">
      <c r="A429" s="33">
        <v>419</v>
      </c>
      <c r="B429" s="53" t="s">
        <v>481</v>
      </c>
      <c r="C429" s="31">
        <v>573.2</v>
      </c>
      <c r="D429" s="36">
        <v>568.5666666666667</v>
      </c>
      <c r="E429" s="36">
        <v>560.1833333333334</v>
      </c>
      <c r="F429" s="36">
        <v>547.1666666666666</v>
      </c>
      <c r="G429" s="36">
        <v>538.7833333333333</v>
      </c>
      <c r="H429" s="36">
        <v>581.5833333333335</v>
      </c>
      <c r="I429" s="36">
        <v>589.9666666666669</v>
      </c>
      <c r="J429" s="36">
        <v>602.9833333333336</v>
      </c>
      <c r="K429" s="31">
        <v>576.95</v>
      </c>
      <c r="L429" s="31">
        <v>555.55</v>
      </c>
      <c r="M429" s="31">
        <v>20.56147</v>
      </c>
      <c r="N429" s="1"/>
      <c r="O429" s="1"/>
    </row>
    <row r="430" spans="1:15" ht="12.75" customHeight="1">
      <c r="A430" s="33">
        <v>420</v>
      </c>
      <c r="B430" s="53" t="s">
        <v>210</v>
      </c>
      <c r="C430" s="31">
        <v>841.95</v>
      </c>
      <c r="D430" s="36">
        <v>844.1333333333333</v>
      </c>
      <c r="E430" s="36">
        <v>837.7666666666667</v>
      </c>
      <c r="F430" s="36">
        <v>833.5833333333334</v>
      </c>
      <c r="G430" s="36">
        <v>827.2166666666667</v>
      </c>
      <c r="H430" s="36">
        <v>848.3166666666666</v>
      </c>
      <c r="I430" s="36">
        <v>854.6833333333332</v>
      </c>
      <c r="J430" s="36">
        <v>858.8666666666666</v>
      </c>
      <c r="K430" s="31">
        <v>850.5</v>
      </c>
      <c r="L430" s="31">
        <v>839.95</v>
      </c>
      <c r="M430" s="31">
        <v>109.67797</v>
      </c>
      <c r="N430" s="1"/>
      <c r="O430" s="1"/>
    </row>
    <row r="431" spans="1:15" ht="12.75" customHeight="1">
      <c r="A431" s="33">
        <v>421</v>
      </c>
      <c r="B431" s="53" t="s">
        <v>207</v>
      </c>
      <c r="C431" s="31">
        <v>149.06</v>
      </c>
      <c r="D431" s="36">
        <v>149.07666666666668</v>
      </c>
      <c r="E431" s="36">
        <v>147.70333333333338</v>
      </c>
      <c r="F431" s="36">
        <v>146.3466666666667</v>
      </c>
      <c r="G431" s="36">
        <v>144.9733333333334</v>
      </c>
      <c r="H431" s="36">
        <v>150.43333333333337</v>
      </c>
      <c r="I431" s="36">
        <v>151.80666666666664</v>
      </c>
      <c r="J431" s="36">
        <v>153.16333333333336</v>
      </c>
      <c r="K431" s="31">
        <v>150.45</v>
      </c>
      <c r="L431" s="31">
        <v>147.72</v>
      </c>
      <c r="M431" s="31">
        <v>257.11956</v>
      </c>
      <c r="N431" s="1"/>
      <c r="O431" s="1"/>
    </row>
    <row r="432" spans="1:15" ht="12.75" customHeight="1">
      <c r="A432" s="33">
        <v>422</v>
      </c>
      <c r="B432" s="53" t="s">
        <v>482</v>
      </c>
      <c r="C432" s="31">
        <v>709.5</v>
      </c>
      <c r="D432" s="36">
        <v>710.6166666666668</v>
      </c>
      <c r="E432" s="36">
        <v>697.0833333333336</v>
      </c>
      <c r="F432" s="36">
        <v>684.6666666666669</v>
      </c>
      <c r="G432" s="36">
        <v>671.1333333333337</v>
      </c>
      <c r="H432" s="36">
        <v>723.0333333333335</v>
      </c>
      <c r="I432" s="36">
        <v>736.5666666666668</v>
      </c>
      <c r="J432" s="36">
        <v>748.9833333333335</v>
      </c>
      <c r="K432" s="31">
        <v>724.15</v>
      </c>
      <c r="L432" s="31">
        <v>698.2</v>
      </c>
      <c r="M432" s="31">
        <v>6.65221</v>
      </c>
      <c r="N432" s="1"/>
      <c r="O432" s="1"/>
    </row>
    <row r="433" spans="1:15" ht="12.75" customHeight="1">
      <c r="A433" s="33">
        <v>423</v>
      </c>
      <c r="B433" s="53" t="s">
        <v>483</v>
      </c>
      <c r="C433" s="31">
        <v>143.74</v>
      </c>
      <c r="D433" s="36">
        <v>141.64333333333335</v>
      </c>
      <c r="E433" s="36">
        <v>138.6566666666667</v>
      </c>
      <c r="F433" s="36">
        <v>133.57333333333335</v>
      </c>
      <c r="G433" s="36">
        <v>130.5866666666667</v>
      </c>
      <c r="H433" s="36">
        <v>146.7266666666667</v>
      </c>
      <c r="I433" s="36">
        <v>149.7133333333333</v>
      </c>
      <c r="J433" s="36">
        <v>154.79666666666668</v>
      </c>
      <c r="K433" s="31">
        <v>144.63</v>
      </c>
      <c r="L433" s="31">
        <v>136.56</v>
      </c>
      <c r="M433" s="31">
        <v>42.37356</v>
      </c>
      <c r="N433" s="1"/>
      <c r="O433" s="1"/>
    </row>
    <row r="434" spans="1:15" ht="12.75" customHeight="1">
      <c r="A434" s="33">
        <v>424</v>
      </c>
      <c r="B434" s="53" t="s">
        <v>484</v>
      </c>
      <c r="C434" s="31">
        <v>478.75</v>
      </c>
      <c r="D434" s="36">
        <v>483.2166666666667</v>
      </c>
      <c r="E434" s="36">
        <v>472.5333333333334</v>
      </c>
      <c r="F434" s="36">
        <v>466.3166666666667</v>
      </c>
      <c r="G434" s="36">
        <v>455.63333333333344</v>
      </c>
      <c r="H434" s="36">
        <v>489.4333333333334</v>
      </c>
      <c r="I434" s="36">
        <v>500.1166666666667</v>
      </c>
      <c r="J434" s="36">
        <v>506.33333333333337</v>
      </c>
      <c r="K434" s="31">
        <v>493.9</v>
      </c>
      <c r="L434" s="31">
        <v>477</v>
      </c>
      <c r="M434" s="31">
        <v>7.70035</v>
      </c>
      <c r="N434" s="1"/>
      <c r="O434" s="1"/>
    </row>
    <row r="435" spans="1:15" ht="12.75" customHeight="1">
      <c r="A435" s="33">
        <v>425</v>
      </c>
      <c r="B435" s="53" t="s">
        <v>485</v>
      </c>
      <c r="C435" s="31">
        <v>241.23</v>
      </c>
      <c r="D435" s="36">
        <v>241.46333333333334</v>
      </c>
      <c r="E435" s="36">
        <v>239.11666666666667</v>
      </c>
      <c r="F435" s="36">
        <v>237.00333333333333</v>
      </c>
      <c r="G435" s="36">
        <v>234.65666666666667</v>
      </c>
      <c r="H435" s="36">
        <v>243.57666666666668</v>
      </c>
      <c r="I435" s="36">
        <v>245.92333333333332</v>
      </c>
      <c r="J435" s="36">
        <v>248.0366666666667</v>
      </c>
      <c r="K435" s="31">
        <v>243.81</v>
      </c>
      <c r="L435" s="31">
        <v>239.35</v>
      </c>
      <c r="M435" s="31">
        <v>4.85267</v>
      </c>
      <c r="N435" s="1"/>
      <c r="O435" s="1"/>
    </row>
    <row r="436" spans="1:15" ht="12.75" customHeight="1">
      <c r="A436" s="33">
        <v>426</v>
      </c>
      <c r="B436" s="53" t="s">
        <v>215</v>
      </c>
      <c r="C436" s="31">
        <v>1520.1</v>
      </c>
      <c r="D436" s="36">
        <v>1517.9833333333333</v>
      </c>
      <c r="E436" s="36">
        <v>1505.9666666666667</v>
      </c>
      <c r="F436" s="36">
        <v>1491.8333333333333</v>
      </c>
      <c r="G436" s="36">
        <v>1479.8166666666666</v>
      </c>
      <c r="H436" s="36">
        <v>1532.1166666666668</v>
      </c>
      <c r="I436" s="36">
        <v>1544.1333333333337</v>
      </c>
      <c r="J436" s="36">
        <v>1558.2666666666669</v>
      </c>
      <c r="K436" s="31">
        <v>1530</v>
      </c>
      <c r="L436" s="31">
        <v>1503.85</v>
      </c>
      <c r="M436" s="31">
        <v>14.51094</v>
      </c>
      <c r="N436" s="1"/>
      <c r="O436" s="1"/>
    </row>
    <row r="437" spans="1:15" ht="12.75" customHeight="1">
      <c r="A437" s="33">
        <v>427</v>
      </c>
      <c r="B437" s="53" t="s">
        <v>216</v>
      </c>
      <c r="C437" s="31">
        <v>778.15</v>
      </c>
      <c r="D437" s="36">
        <v>772.15</v>
      </c>
      <c r="E437" s="36">
        <v>759.55</v>
      </c>
      <c r="F437" s="36">
        <v>740.9499999999999</v>
      </c>
      <c r="G437" s="36">
        <v>728.3499999999999</v>
      </c>
      <c r="H437" s="36">
        <v>790.75</v>
      </c>
      <c r="I437" s="36">
        <v>803.3500000000001</v>
      </c>
      <c r="J437" s="36">
        <v>821.95</v>
      </c>
      <c r="K437" s="31">
        <v>784.75</v>
      </c>
      <c r="L437" s="31">
        <v>753.55</v>
      </c>
      <c r="M437" s="31">
        <v>13.97804</v>
      </c>
      <c r="N437" s="1"/>
      <c r="O437" s="1"/>
    </row>
    <row r="438" spans="1:15" ht="12.75" customHeight="1">
      <c r="A438" s="33">
        <v>428</v>
      </c>
      <c r="B438" s="53" t="s">
        <v>486</v>
      </c>
      <c r="C438" s="31">
        <v>4625.75</v>
      </c>
      <c r="D438" s="36">
        <v>4628.983333333334</v>
      </c>
      <c r="E438" s="36">
        <v>4583.766666666667</v>
      </c>
      <c r="F438" s="36">
        <v>4541.783333333334</v>
      </c>
      <c r="G438" s="36">
        <v>4496.5666666666675</v>
      </c>
      <c r="H438" s="36">
        <v>4670.966666666667</v>
      </c>
      <c r="I438" s="36">
        <v>4716.183333333334</v>
      </c>
      <c r="J438" s="36">
        <v>4758.166666666667</v>
      </c>
      <c r="K438" s="31">
        <v>4674.2</v>
      </c>
      <c r="L438" s="31">
        <v>4587</v>
      </c>
      <c r="M438" s="31">
        <v>0.58722</v>
      </c>
      <c r="N438" s="1"/>
      <c r="O438" s="1"/>
    </row>
    <row r="439" spans="1:15" ht="12.75" customHeight="1">
      <c r="A439" s="33">
        <v>429</v>
      </c>
      <c r="B439" s="53" t="s">
        <v>487</v>
      </c>
      <c r="C439" s="31">
        <v>1357.2</v>
      </c>
      <c r="D439" s="36">
        <v>1351.0666666666668</v>
      </c>
      <c r="E439" s="36">
        <v>1328.4833333333336</v>
      </c>
      <c r="F439" s="36">
        <v>1299.7666666666667</v>
      </c>
      <c r="G439" s="36">
        <v>1277.1833333333334</v>
      </c>
      <c r="H439" s="36">
        <v>1379.7833333333338</v>
      </c>
      <c r="I439" s="36">
        <v>1402.3666666666672</v>
      </c>
      <c r="J439" s="36">
        <v>1431.083333333334</v>
      </c>
      <c r="K439" s="31">
        <v>1373.65</v>
      </c>
      <c r="L439" s="31">
        <v>1322.35</v>
      </c>
      <c r="M439" s="31">
        <v>1.18268</v>
      </c>
      <c r="N439" s="1"/>
      <c r="O439" s="1"/>
    </row>
    <row r="440" spans="1:15" ht="12.75" customHeight="1">
      <c r="A440" s="33">
        <v>430</v>
      </c>
      <c r="B440" s="53" t="s">
        <v>488</v>
      </c>
      <c r="C440" s="31">
        <v>563.4</v>
      </c>
      <c r="D440" s="36">
        <v>570.4499999999999</v>
      </c>
      <c r="E440" s="36">
        <v>552.1999999999998</v>
      </c>
      <c r="F440" s="36">
        <v>540.9999999999999</v>
      </c>
      <c r="G440" s="36">
        <v>522.7499999999998</v>
      </c>
      <c r="H440" s="36">
        <v>581.6499999999999</v>
      </c>
      <c r="I440" s="36">
        <v>599.9000000000001</v>
      </c>
      <c r="J440" s="36">
        <v>611.0999999999999</v>
      </c>
      <c r="K440" s="31">
        <v>588.7</v>
      </c>
      <c r="L440" s="31">
        <v>559.25</v>
      </c>
      <c r="M440" s="31">
        <v>9.91126</v>
      </c>
      <c r="N440" s="1"/>
      <c r="O440" s="1"/>
    </row>
    <row r="441" spans="1:15" ht="12.75" customHeight="1">
      <c r="A441" s="33">
        <v>431</v>
      </c>
      <c r="B441" s="53" t="s">
        <v>489</v>
      </c>
      <c r="C441" s="31">
        <v>5966.35</v>
      </c>
      <c r="D441" s="36">
        <v>5952.966666666667</v>
      </c>
      <c r="E441" s="36">
        <v>5885.433333333334</v>
      </c>
      <c r="F441" s="36">
        <v>5804.516666666667</v>
      </c>
      <c r="G441" s="36">
        <v>5736.9833333333345</v>
      </c>
      <c r="H441" s="36">
        <v>6033.883333333334</v>
      </c>
      <c r="I441" s="36">
        <v>6101.416666666667</v>
      </c>
      <c r="J441" s="36">
        <v>6182.333333333334</v>
      </c>
      <c r="K441" s="31">
        <v>6020.5</v>
      </c>
      <c r="L441" s="31">
        <v>5872.05</v>
      </c>
      <c r="M441" s="31">
        <v>1.07551</v>
      </c>
      <c r="N441" s="1"/>
      <c r="O441" s="1"/>
    </row>
    <row r="442" spans="1:15" ht="12.75" customHeight="1">
      <c r="A442" s="33">
        <v>432</v>
      </c>
      <c r="B442" s="53" t="s">
        <v>490</v>
      </c>
      <c r="C442" s="31">
        <v>824.1</v>
      </c>
      <c r="D442" s="36">
        <v>816.7666666666668</v>
      </c>
      <c r="E442" s="36">
        <v>805.2333333333336</v>
      </c>
      <c r="F442" s="36">
        <v>786.3666666666668</v>
      </c>
      <c r="G442" s="36">
        <v>774.8333333333336</v>
      </c>
      <c r="H442" s="36">
        <v>835.6333333333336</v>
      </c>
      <c r="I442" s="36">
        <v>847.1666666666666</v>
      </c>
      <c r="J442" s="36">
        <v>866.0333333333335</v>
      </c>
      <c r="K442" s="31">
        <v>828.3</v>
      </c>
      <c r="L442" s="31">
        <v>797.9</v>
      </c>
      <c r="M442" s="31">
        <v>7.84545</v>
      </c>
      <c r="N442" s="1"/>
      <c r="O442" s="1"/>
    </row>
    <row r="443" spans="1:15" ht="12.75" customHeight="1">
      <c r="A443" s="33">
        <v>433</v>
      </c>
      <c r="B443" s="53" t="s">
        <v>491</v>
      </c>
      <c r="C443" s="31">
        <v>52.93</v>
      </c>
      <c r="D443" s="36">
        <v>52.93333333333334</v>
      </c>
      <c r="E443" s="36">
        <v>52.58666666666667</v>
      </c>
      <c r="F443" s="36">
        <v>52.24333333333334</v>
      </c>
      <c r="G443" s="36">
        <v>51.896666666666675</v>
      </c>
      <c r="H443" s="36">
        <v>53.27666666666667</v>
      </c>
      <c r="I443" s="36">
        <v>53.623333333333335</v>
      </c>
      <c r="J443" s="36">
        <v>53.96666666666667</v>
      </c>
      <c r="K443" s="31">
        <v>53.28</v>
      </c>
      <c r="L443" s="31">
        <v>52.59</v>
      </c>
      <c r="M443" s="31">
        <v>254.23991</v>
      </c>
      <c r="N443" s="1"/>
      <c r="O443" s="1"/>
    </row>
    <row r="444" spans="1:15" ht="12.75" customHeight="1">
      <c r="A444" s="33">
        <v>434</v>
      </c>
      <c r="B444" s="53" t="s">
        <v>492</v>
      </c>
      <c r="C444" s="31">
        <v>614.3</v>
      </c>
      <c r="D444" s="36">
        <v>606</v>
      </c>
      <c r="E444" s="36">
        <v>595.8</v>
      </c>
      <c r="F444" s="36">
        <v>577.3</v>
      </c>
      <c r="G444" s="36">
        <v>567.0999999999999</v>
      </c>
      <c r="H444" s="36">
        <v>624.5</v>
      </c>
      <c r="I444" s="36">
        <v>634.7</v>
      </c>
      <c r="J444" s="36">
        <v>653.2</v>
      </c>
      <c r="K444" s="31">
        <v>616.2</v>
      </c>
      <c r="L444" s="31">
        <v>587.5</v>
      </c>
      <c r="M444" s="31">
        <v>12.29532</v>
      </c>
      <c r="N444" s="1"/>
      <c r="O444" s="1"/>
    </row>
    <row r="445" spans="1:15" ht="12.75" customHeight="1">
      <c r="A445" s="33">
        <v>435</v>
      </c>
      <c r="B445" s="53" t="s">
        <v>217</v>
      </c>
      <c r="C445" s="31">
        <v>715.75</v>
      </c>
      <c r="D445" s="36">
        <v>717.0666666666666</v>
      </c>
      <c r="E445" s="36">
        <v>708.5833333333333</v>
      </c>
      <c r="F445" s="36">
        <v>701.4166666666666</v>
      </c>
      <c r="G445" s="36">
        <v>692.9333333333333</v>
      </c>
      <c r="H445" s="36">
        <v>724.2333333333332</v>
      </c>
      <c r="I445" s="36">
        <v>732.7166666666666</v>
      </c>
      <c r="J445" s="36">
        <v>739.8833333333332</v>
      </c>
      <c r="K445" s="31">
        <v>725.55</v>
      </c>
      <c r="L445" s="31">
        <v>709.9</v>
      </c>
      <c r="M445" s="31">
        <v>12.10151</v>
      </c>
      <c r="N445" s="1"/>
      <c r="O445" s="1"/>
    </row>
    <row r="446" spans="1:15" ht="12.75" customHeight="1">
      <c r="A446" s="33">
        <v>436</v>
      </c>
      <c r="B446" s="53" t="s">
        <v>836</v>
      </c>
      <c r="C446" s="31">
        <v>491.2</v>
      </c>
      <c r="D446" s="36">
        <v>492.73333333333335</v>
      </c>
      <c r="E446" s="36">
        <v>485.7666666666667</v>
      </c>
      <c r="F446" s="36">
        <v>480.33333333333337</v>
      </c>
      <c r="G446" s="36">
        <v>473.36666666666673</v>
      </c>
      <c r="H446" s="36">
        <v>498.1666666666667</v>
      </c>
      <c r="I446" s="36">
        <v>505.1333333333334</v>
      </c>
      <c r="J446" s="36">
        <v>510.56666666666666</v>
      </c>
      <c r="K446" s="31">
        <v>499.7</v>
      </c>
      <c r="L446" s="31">
        <v>487.3</v>
      </c>
      <c r="M446" s="31">
        <v>4.15652</v>
      </c>
      <c r="N446" s="1"/>
      <c r="O446" s="1"/>
    </row>
    <row r="447" spans="1:15" ht="12.75" customHeight="1">
      <c r="A447" s="33">
        <v>437</v>
      </c>
      <c r="B447" s="53" t="s">
        <v>493</v>
      </c>
      <c r="C447" s="31">
        <v>41.53</v>
      </c>
      <c r="D447" s="36">
        <v>41.53333333333333</v>
      </c>
      <c r="E447" s="36">
        <v>41.236666666666665</v>
      </c>
      <c r="F447" s="36">
        <v>40.943333333333335</v>
      </c>
      <c r="G447" s="36">
        <v>40.64666666666667</v>
      </c>
      <c r="H447" s="36">
        <v>41.82666666666666</v>
      </c>
      <c r="I447" s="36">
        <v>42.12333333333333</v>
      </c>
      <c r="J447" s="36">
        <v>42.41666666666666</v>
      </c>
      <c r="K447" s="31">
        <v>41.83</v>
      </c>
      <c r="L447" s="31">
        <v>41.24</v>
      </c>
      <c r="M447" s="31">
        <v>88.84954</v>
      </c>
      <c r="N447" s="1"/>
      <c r="O447" s="1"/>
    </row>
    <row r="448" spans="1:15" ht="12.75" customHeight="1">
      <c r="A448" s="33">
        <v>438</v>
      </c>
      <c r="B448" s="53" t="s">
        <v>229</v>
      </c>
      <c r="C448" s="31">
        <v>2354.6</v>
      </c>
      <c r="D448" s="36">
        <v>2361.2000000000003</v>
      </c>
      <c r="E448" s="36">
        <v>2333.7500000000005</v>
      </c>
      <c r="F448" s="36">
        <v>2312.9</v>
      </c>
      <c r="G448" s="36">
        <v>2285.4500000000003</v>
      </c>
      <c r="H448" s="36">
        <v>2382.0500000000006</v>
      </c>
      <c r="I448" s="36">
        <v>2409.5000000000005</v>
      </c>
      <c r="J448" s="36">
        <v>2430.350000000001</v>
      </c>
      <c r="K448" s="31">
        <v>2388.65</v>
      </c>
      <c r="L448" s="31">
        <v>2340.35</v>
      </c>
      <c r="M448" s="31">
        <v>5.31888</v>
      </c>
      <c r="N448" s="1"/>
      <c r="O448" s="1"/>
    </row>
    <row r="449" spans="1:15" ht="12.75" customHeight="1">
      <c r="A449" s="33">
        <v>439</v>
      </c>
      <c r="B449" s="53" t="s">
        <v>884</v>
      </c>
      <c r="C449" s="31">
        <v>181.56</v>
      </c>
      <c r="D449" s="36">
        <v>181.82000000000002</v>
      </c>
      <c r="E449" s="36">
        <v>180.64000000000004</v>
      </c>
      <c r="F449" s="36">
        <v>179.72000000000003</v>
      </c>
      <c r="G449" s="36">
        <v>178.54000000000005</v>
      </c>
      <c r="H449" s="36">
        <v>182.74000000000004</v>
      </c>
      <c r="I449" s="36">
        <v>183.92000000000004</v>
      </c>
      <c r="J449" s="36">
        <v>184.84000000000003</v>
      </c>
      <c r="K449" s="31">
        <v>183</v>
      </c>
      <c r="L449" s="31">
        <v>180.9</v>
      </c>
      <c r="M449" s="31">
        <v>6.92879</v>
      </c>
      <c r="N449" s="1"/>
      <c r="O449" s="1"/>
    </row>
    <row r="450" spans="1:15" ht="12.75" customHeight="1">
      <c r="A450" s="33">
        <v>440</v>
      </c>
      <c r="B450" s="53" t="s">
        <v>885</v>
      </c>
      <c r="C450" s="31">
        <v>473.4</v>
      </c>
      <c r="D450" s="36">
        <v>472.6333333333334</v>
      </c>
      <c r="E450" s="36">
        <v>469.76666666666677</v>
      </c>
      <c r="F450" s="36">
        <v>466.1333333333334</v>
      </c>
      <c r="G450" s="36">
        <v>463.26666666666677</v>
      </c>
      <c r="H450" s="36">
        <v>476.26666666666677</v>
      </c>
      <c r="I450" s="36">
        <v>479.13333333333344</v>
      </c>
      <c r="J450" s="36">
        <v>482.76666666666677</v>
      </c>
      <c r="K450" s="31">
        <v>475.5</v>
      </c>
      <c r="L450" s="31">
        <v>469</v>
      </c>
      <c r="M450" s="31">
        <v>0.90268</v>
      </c>
      <c r="N450" s="1"/>
      <c r="O450" s="1"/>
    </row>
    <row r="451" spans="1:15" ht="12.75" customHeight="1">
      <c r="A451" s="33">
        <v>441</v>
      </c>
      <c r="B451" s="53" t="s">
        <v>494</v>
      </c>
      <c r="C451" s="31">
        <v>970.35</v>
      </c>
      <c r="D451" s="36">
        <v>967.7333333333332</v>
      </c>
      <c r="E451" s="36">
        <v>944.4666666666665</v>
      </c>
      <c r="F451" s="36">
        <v>918.5833333333333</v>
      </c>
      <c r="G451" s="36">
        <v>895.3166666666665</v>
      </c>
      <c r="H451" s="36">
        <v>993.6166666666664</v>
      </c>
      <c r="I451" s="36">
        <v>1016.8833333333331</v>
      </c>
      <c r="J451" s="36">
        <v>1042.7666666666664</v>
      </c>
      <c r="K451" s="31">
        <v>991</v>
      </c>
      <c r="L451" s="31">
        <v>941.85</v>
      </c>
      <c r="M451" s="31">
        <v>10.2738</v>
      </c>
      <c r="N451" s="1"/>
      <c r="O451" s="1"/>
    </row>
    <row r="452" spans="1:15" ht="12.75" customHeight="1">
      <c r="A452" s="33">
        <v>442</v>
      </c>
      <c r="B452" s="53" t="s">
        <v>218</v>
      </c>
      <c r="C452" s="31">
        <v>1107.35</v>
      </c>
      <c r="D452" s="36">
        <v>1109.4166666666665</v>
      </c>
      <c r="E452" s="36">
        <v>1101.533333333333</v>
      </c>
      <c r="F452" s="36">
        <v>1095.7166666666665</v>
      </c>
      <c r="G452" s="36">
        <v>1087.833333333333</v>
      </c>
      <c r="H452" s="36">
        <v>1115.2333333333331</v>
      </c>
      <c r="I452" s="36">
        <v>1123.1166666666663</v>
      </c>
      <c r="J452" s="36">
        <v>1128.9333333333332</v>
      </c>
      <c r="K452" s="31">
        <v>1117.3</v>
      </c>
      <c r="L452" s="31">
        <v>1103.6</v>
      </c>
      <c r="M452" s="31">
        <v>11.36445</v>
      </c>
      <c r="N452" s="1"/>
      <c r="O452" s="1"/>
    </row>
    <row r="453" spans="1:15" ht="12.75" customHeight="1">
      <c r="A453" s="33">
        <v>443</v>
      </c>
      <c r="B453" s="53" t="s">
        <v>219</v>
      </c>
      <c r="C453" s="31">
        <v>1855.85</v>
      </c>
      <c r="D453" s="36">
        <v>1854</v>
      </c>
      <c r="E453" s="36">
        <v>1839.9</v>
      </c>
      <c r="F453" s="36">
        <v>1823.95</v>
      </c>
      <c r="G453" s="36">
        <v>1809.8500000000001</v>
      </c>
      <c r="H453" s="36">
        <v>1869.95</v>
      </c>
      <c r="I453" s="36">
        <v>1884.05</v>
      </c>
      <c r="J453" s="36">
        <v>1900</v>
      </c>
      <c r="K453" s="31">
        <v>1868.1</v>
      </c>
      <c r="L453" s="31">
        <v>1838.05</v>
      </c>
      <c r="M453" s="31">
        <v>2.20507</v>
      </c>
      <c r="N453" s="1"/>
      <c r="O453" s="1"/>
    </row>
    <row r="454" spans="1:15" ht="12.75" customHeight="1">
      <c r="A454" s="33">
        <v>444</v>
      </c>
      <c r="B454" s="53" t="s">
        <v>224</v>
      </c>
      <c r="C454" s="31">
        <v>3978.2</v>
      </c>
      <c r="D454" s="36">
        <v>3954.633333333333</v>
      </c>
      <c r="E454" s="36">
        <v>3907.5666666666666</v>
      </c>
      <c r="F454" s="36">
        <v>3836.9333333333334</v>
      </c>
      <c r="G454" s="36">
        <v>3789.866666666667</v>
      </c>
      <c r="H454" s="36">
        <v>4025.2666666666664</v>
      </c>
      <c r="I454" s="36">
        <v>4072.333333333333</v>
      </c>
      <c r="J454" s="36">
        <v>4142.966666666666</v>
      </c>
      <c r="K454" s="31">
        <v>4001.7</v>
      </c>
      <c r="L454" s="31">
        <v>3884</v>
      </c>
      <c r="M454" s="31">
        <v>26.58723</v>
      </c>
      <c r="N454" s="1"/>
      <c r="O454" s="1"/>
    </row>
    <row r="455" spans="1:15" ht="12.75" customHeight="1">
      <c r="A455" s="33">
        <v>445</v>
      </c>
      <c r="B455" s="53" t="s">
        <v>220</v>
      </c>
      <c r="C455" s="31">
        <v>1094.55</v>
      </c>
      <c r="D455" s="36">
        <v>1093.3333333333333</v>
      </c>
      <c r="E455" s="36">
        <v>1089.2166666666665</v>
      </c>
      <c r="F455" s="36">
        <v>1083.8833333333332</v>
      </c>
      <c r="G455" s="36">
        <v>1079.7666666666664</v>
      </c>
      <c r="H455" s="36">
        <v>1098.6666666666665</v>
      </c>
      <c r="I455" s="36">
        <v>1102.7833333333333</v>
      </c>
      <c r="J455" s="36">
        <v>1108.1166666666666</v>
      </c>
      <c r="K455" s="31">
        <v>1097.45</v>
      </c>
      <c r="L455" s="31">
        <v>1088</v>
      </c>
      <c r="M455" s="31">
        <v>7.67705</v>
      </c>
      <c r="N455" s="1"/>
      <c r="O455" s="1"/>
    </row>
    <row r="456" spans="1:15" ht="12.75" customHeight="1">
      <c r="A456" s="33">
        <v>446</v>
      </c>
      <c r="B456" s="53" t="s">
        <v>292</v>
      </c>
      <c r="C456" s="31">
        <v>7072.95</v>
      </c>
      <c r="D456" s="36">
        <v>7047.283333333333</v>
      </c>
      <c r="E456" s="36">
        <v>7005.666666666666</v>
      </c>
      <c r="F456" s="36">
        <v>6938.383333333333</v>
      </c>
      <c r="G456" s="36">
        <v>6896.766666666666</v>
      </c>
      <c r="H456" s="36">
        <v>7114.566666666666</v>
      </c>
      <c r="I456" s="36">
        <v>7156.1833333333325</v>
      </c>
      <c r="J456" s="36">
        <v>7223.466666666665</v>
      </c>
      <c r="K456" s="31">
        <v>7088.9</v>
      </c>
      <c r="L456" s="31">
        <v>6980</v>
      </c>
      <c r="M456" s="31">
        <v>0.93997</v>
      </c>
      <c r="N456" s="1"/>
      <c r="O456" s="1"/>
    </row>
    <row r="457" spans="1:15" ht="12.75" customHeight="1">
      <c r="A457" s="33">
        <v>447</v>
      </c>
      <c r="B457" s="53" t="s">
        <v>495</v>
      </c>
      <c r="C457" s="31">
        <v>6595.95</v>
      </c>
      <c r="D457" s="36">
        <v>6640.316666666667</v>
      </c>
      <c r="E457" s="36">
        <v>6480.633333333333</v>
      </c>
      <c r="F457" s="36">
        <v>6365.316666666667</v>
      </c>
      <c r="G457" s="36">
        <v>6205.633333333333</v>
      </c>
      <c r="H457" s="36">
        <v>6755.633333333333</v>
      </c>
      <c r="I457" s="36">
        <v>6915.316666666666</v>
      </c>
      <c r="J457" s="36">
        <v>7030.633333333333</v>
      </c>
      <c r="K457" s="31">
        <v>6800</v>
      </c>
      <c r="L457" s="31">
        <v>6525</v>
      </c>
      <c r="M457" s="31">
        <v>0.61395</v>
      </c>
      <c r="N457" s="1"/>
      <c r="O457" s="1"/>
    </row>
    <row r="458" spans="1:15" ht="12.75" customHeight="1">
      <c r="A458" s="33">
        <v>448</v>
      </c>
      <c r="B458" s="53" t="s">
        <v>496</v>
      </c>
      <c r="C458" s="31">
        <v>675.7</v>
      </c>
      <c r="D458" s="36">
        <v>672.6833333333334</v>
      </c>
      <c r="E458" s="36">
        <v>666.3666666666668</v>
      </c>
      <c r="F458" s="36">
        <v>657.0333333333334</v>
      </c>
      <c r="G458" s="36">
        <v>650.7166666666668</v>
      </c>
      <c r="H458" s="36">
        <v>682.0166666666668</v>
      </c>
      <c r="I458" s="36">
        <v>688.3333333333334</v>
      </c>
      <c r="J458" s="36">
        <v>697.6666666666667</v>
      </c>
      <c r="K458" s="31">
        <v>679</v>
      </c>
      <c r="L458" s="31">
        <v>663.35</v>
      </c>
      <c r="M458" s="31">
        <v>11.5738</v>
      </c>
      <c r="N458" s="1"/>
      <c r="O458" s="1"/>
    </row>
    <row r="459" spans="1:15" ht="12.75" customHeight="1">
      <c r="A459" s="33">
        <v>449</v>
      </c>
      <c r="B459" s="53" t="s">
        <v>221</v>
      </c>
      <c r="C459" s="31">
        <v>1002.05</v>
      </c>
      <c r="D459" s="36">
        <v>997.5833333333334</v>
      </c>
      <c r="E459" s="36">
        <v>989.6666666666667</v>
      </c>
      <c r="F459" s="36">
        <v>977.2833333333334</v>
      </c>
      <c r="G459" s="36">
        <v>969.3666666666668</v>
      </c>
      <c r="H459" s="36">
        <v>1009.9666666666667</v>
      </c>
      <c r="I459" s="36">
        <v>1017.8833333333334</v>
      </c>
      <c r="J459" s="36">
        <v>1030.2666666666667</v>
      </c>
      <c r="K459" s="31">
        <v>1005.5</v>
      </c>
      <c r="L459" s="31">
        <v>985.2</v>
      </c>
      <c r="M459" s="31">
        <v>140.06105</v>
      </c>
      <c r="N459" s="1"/>
      <c r="O459" s="1"/>
    </row>
    <row r="460" spans="1:15" ht="12.75" customHeight="1">
      <c r="A460" s="33">
        <v>450</v>
      </c>
      <c r="B460" s="53" t="s">
        <v>222</v>
      </c>
      <c r="C460" s="31">
        <v>435.4</v>
      </c>
      <c r="D460" s="36">
        <v>437.1333333333334</v>
      </c>
      <c r="E460" s="36">
        <v>432.6166666666668</v>
      </c>
      <c r="F460" s="36">
        <v>429.8333333333334</v>
      </c>
      <c r="G460" s="36">
        <v>425.31666666666683</v>
      </c>
      <c r="H460" s="36">
        <v>439.91666666666674</v>
      </c>
      <c r="I460" s="36">
        <v>444.4333333333333</v>
      </c>
      <c r="J460" s="36">
        <v>447.2166666666667</v>
      </c>
      <c r="K460" s="31">
        <v>441.65</v>
      </c>
      <c r="L460" s="31">
        <v>434.35</v>
      </c>
      <c r="M460" s="31">
        <v>80.20642</v>
      </c>
      <c r="N460" s="1"/>
      <c r="O460" s="1"/>
    </row>
    <row r="461" spans="1:15" ht="12.75" customHeight="1">
      <c r="A461" s="33">
        <v>451</v>
      </c>
      <c r="B461" s="53" t="s">
        <v>223</v>
      </c>
      <c r="C461" s="31">
        <v>174.07</v>
      </c>
      <c r="D461" s="36">
        <v>174.5233333333333</v>
      </c>
      <c r="E461" s="36">
        <v>173.05666666666662</v>
      </c>
      <c r="F461" s="36">
        <v>172.0433333333333</v>
      </c>
      <c r="G461" s="36">
        <v>170.5766666666666</v>
      </c>
      <c r="H461" s="36">
        <v>175.53666666666663</v>
      </c>
      <c r="I461" s="36">
        <v>177.00333333333333</v>
      </c>
      <c r="J461" s="36">
        <v>178.01666666666665</v>
      </c>
      <c r="K461" s="31">
        <v>175.99</v>
      </c>
      <c r="L461" s="31">
        <v>173.51</v>
      </c>
      <c r="M461" s="31">
        <v>278.07688</v>
      </c>
      <c r="N461" s="1"/>
      <c r="O461" s="1"/>
    </row>
    <row r="462" spans="1:15" ht="12.75" customHeight="1">
      <c r="A462" s="33">
        <v>452</v>
      </c>
      <c r="B462" s="53" t="s">
        <v>886</v>
      </c>
      <c r="C462" s="31">
        <v>1014.85</v>
      </c>
      <c r="D462" s="36">
        <v>1018.7833333333333</v>
      </c>
      <c r="E462" s="36">
        <v>1008.0666666666666</v>
      </c>
      <c r="F462" s="36">
        <v>1001.2833333333333</v>
      </c>
      <c r="G462" s="36">
        <v>990.5666666666666</v>
      </c>
      <c r="H462" s="36">
        <v>1025.5666666666666</v>
      </c>
      <c r="I462" s="36">
        <v>1036.2833333333333</v>
      </c>
      <c r="J462" s="36">
        <v>1043.0666666666666</v>
      </c>
      <c r="K462" s="31">
        <v>1029.5</v>
      </c>
      <c r="L462" s="31">
        <v>1012</v>
      </c>
      <c r="M462" s="31">
        <v>6.27199</v>
      </c>
      <c r="N462" s="1"/>
      <c r="O462" s="1"/>
    </row>
    <row r="463" spans="1:15" ht="12.75" customHeight="1">
      <c r="A463" s="33">
        <v>453</v>
      </c>
      <c r="B463" s="53" t="s">
        <v>293</v>
      </c>
      <c r="C463" s="31">
        <v>77.94</v>
      </c>
      <c r="D463" s="36">
        <v>78.21333333333332</v>
      </c>
      <c r="E463" s="36">
        <v>77.42666666666665</v>
      </c>
      <c r="F463" s="36">
        <v>76.91333333333333</v>
      </c>
      <c r="G463" s="36">
        <v>76.12666666666665</v>
      </c>
      <c r="H463" s="36">
        <v>78.72666666666665</v>
      </c>
      <c r="I463" s="36">
        <v>79.5133333333333</v>
      </c>
      <c r="J463" s="36">
        <v>80.02666666666664</v>
      </c>
      <c r="K463" s="31">
        <v>79</v>
      </c>
      <c r="L463" s="31">
        <v>77.7</v>
      </c>
      <c r="M463" s="31">
        <v>18.66014</v>
      </c>
      <c r="N463" s="1"/>
      <c r="O463" s="1"/>
    </row>
    <row r="464" spans="1:15" ht="12.75" customHeight="1">
      <c r="A464" s="33">
        <v>454</v>
      </c>
      <c r="B464" s="53" t="s">
        <v>225</v>
      </c>
      <c r="C464" s="31">
        <v>1472.1</v>
      </c>
      <c r="D464" s="36">
        <v>1458.25</v>
      </c>
      <c r="E464" s="36">
        <v>1438</v>
      </c>
      <c r="F464" s="36">
        <v>1403.9</v>
      </c>
      <c r="G464" s="36">
        <v>1383.65</v>
      </c>
      <c r="H464" s="36">
        <v>1492.35</v>
      </c>
      <c r="I464" s="36">
        <v>1512.6</v>
      </c>
      <c r="J464" s="36">
        <v>1546.6999999999998</v>
      </c>
      <c r="K464" s="31">
        <v>1478.5</v>
      </c>
      <c r="L464" s="31">
        <v>1424.15</v>
      </c>
      <c r="M464" s="31">
        <v>38.37301</v>
      </c>
      <c r="N464" s="1"/>
      <c r="O464" s="1"/>
    </row>
    <row r="465" spans="1:15" ht="12.75" customHeight="1">
      <c r="A465" s="33">
        <v>455</v>
      </c>
      <c r="B465" s="53" t="s">
        <v>497</v>
      </c>
      <c r="C465" s="31">
        <v>1426.05</v>
      </c>
      <c r="D465" s="36">
        <v>1432.6833333333334</v>
      </c>
      <c r="E465" s="36">
        <v>1401.3666666666668</v>
      </c>
      <c r="F465" s="36">
        <v>1376.6833333333334</v>
      </c>
      <c r="G465" s="36">
        <v>1345.3666666666668</v>
      </c>
      <c r="H465" s="36">
        <v>1457.3666666666668</v>
      </c>
      <c r="I465" s="36">
        <v>1488.6833333333334</v>
      </c>
      <c r="J465" s="36">
        <v>1513.3666666666668</v>
      </c>
      <c r="K465" s="31">
        <v>1464</v>
      </c>
      <c r="L465" s="31">
        <v>1408</v>
      </c>
      <c r="M465" s="31">
        <v>6.87721</v>
      </c>
      <c r="N465" s="1"/>
      <c r="O465" s="1"/>
    </row>
    <row r="466" spans="1:15" ht="12.75" customHeight="1">
      <c r="A466" s="33">
        <v>456</v>
      </c>
      <c r="B466" s="53" t="s">
        <v>498</v>
      </c>
      <c r="C466" s="31">
        <v>245.49</v>
      </c>
      <c r="D466" s="36">
        <v>244.51333333333332</v>
      </c>
      <c r="E466" s="36">
        <v>237.02666666666664</v>
      </c>
      <c r="F466" s="36">
        <v>228.56333333333333</v>
      </c>
      <c r="G466" s="36">
        <v>221.07666666666665</v>
      </c>
      <c r="H466" s="36">
        <v>252.97666666666663</v>
      </c>
      <c r="I466" s="36">
        <v>260.4633333333333</v>
      </c>
      <c r="J466" s="36">
        <v>268.9266666666666</v>
      </c>
      <c r="K466" s="31">
        <v>252</v>
      </c>
      <c r="L466" s="31">
        <v>236.05</v>
      </c>
      <c r="M466" s="31">
        <v>32.4315</v>
      </c>
      <c r="N466" s="1"/>
      <c r="O466" s="1"/>
    </row>
    <row r="467" spans="1:15" ht="12.75" customHeight="1">
      <c r="A467" s="33">
        <v>457</v>
      </c>
      <c r="B467" s="53" t="s">
        <v>203</v>
      </c>
      <c r="C467" s="31">
        <v>857.25</v>
      </c>
      <c r="D467" s="36">
        <v>851.6999999999999</v>
      </c>
      <c r="E467" s="36">
        <v>843.3999999999999</v>
      </c>
      <c r="F467" s="36">
        <v>829.55</v>
      </c>
      <c r="G467" s="36">
        <v>821.2499999999999</v>
      </c>
      <c r="H467" s="36">
        <v>865.5499999999998</v>
      </c>
      <c r="I467" s="36">
        <v>873.8499999999998</v>
      </c>
      <c r="J467" s="36">
        <v>887.6999999999998</v>
      </c>
      <c r="K467" s="31">
        <v>860</v>
      </c>
      <c r="L467" s="31">
        <v>837.85</v>
      </c>
      <c r="M467" s="31">
        <v>13.59729</v>
      </c>
      <c r="N467" s="1"/>
      <c r="O467" s="1"/>
    </row>
    <row r="468" spans="1:15" ht="12.75" customHeight="1">
      <c r="A468" s="33">
        <v>458</v>
      </c>
      <c r="B468" s="53" t="s">
        <v>499</v>
      </c>
      <c r="C468" s="31">
        <v>5298.15</v>
      </c>
      <c r="D468" s="36">
        <v>5302.466666666666</v>
      </c>
      <c r="E468" s="36">
        <v>5236.783333333333</v>
      </c>
      <c r="F468" s="36">
        <v>5175.416666666667</v>
      </c>
      <c r="G468" s="36">
        <v>5109.733333333334</v>
      </c>
      <c r="H468" s="36">
        <v>5363.833333333332</v>
      </c>
      <c r="I468" s="36">
        <v>5429.516666666665</v>
      </c>
      <c r="J468" s="36">
        <v>5490.883333333331</v>
      </c>
      <c r="K468" s="31">
        <v>5368.15</v>
      </c>
      <c r="L468" s="31">
        <v>5241.1</v>
      </c>
      <c r="M468" s="31">
        <v>0.44175</v>
      </c>
      <c r="N468" s="1"/>
      <c r="O468" s="1"/>
    </row>
    <row r="469" spans="1:15" ht="12.75" customHeight="1">
      <c r="A469" s="33">
        <v>459</v>
      </c>
      <c r="B469" s="53" t="s">
        <v>500</v>
      </c>
      <c r="C469" s="31">
        <v>4320.6</v>
      </c>
      <c r="D469" s="36">
        <v>4314.400000000001</v>
      </c>
      <c r="E469" s="36">
        <v>4278.800000000001</v>
      </c>
      <c r="F469" s="36">
        <v>4237.000000000001</v>
      </c>
      <c r="G469" s="36">
        <v>4201.4000000000015</v>
      </c>
      <c r="H469" s="36">
        <v>4356.200000000001</v>
      </c>
      <c r="I469" s="36">
        <v>4391.800000000001</v>
      </c>
      <c r="J469" s="36">
        <v>4433.6</v>
      </c>
      <c r="K469" s="31">
        <v>4350</v>
      </c>
      <c r="L469" s="31">
        <v>4272.6</v>
      </c>
      <c r="M469" s="31">
        <v>0.39585</v>
      </c>
      <c r="N469" s="1"/>
      <c r="O469" s="1"/>
    </row>
    <row r="470" spans="1:15" ht="12.75" customHeight="1">
      <c r="A470" s="33">
        <v>460</v>
      </c>
      <c r="B470" s="53" t="s">
        <v>887</v>
      </c>
      <c r="C470" s="31">
        <v>1825.55</v>
      </c>
      <c r="D470" s="36">
        <v>1822.8666666666668</v>
      </c>
      <c r="E470" s="36">
        <v>1792.7333333333336</v>
      </c>
      <c r="F470" s="36">
        <v>1759.9166666666667</v>
      </c>
      <c r="G470" s="36">
        <v>1729.7833333333335</v>
      </c>
      <c r="H470" s="36">
        <v>1855.6833333333336</v>
      </c>
      <c r="I470" s="36">
        <v>1885.8166666666668</v>
      </c>
      <c r="J470" s="36">
        <v>1918.6333333333337</v>
      </c>
      <c r="K470" s="31">
        <v>1853</v>
      </c>
      <c r="L470" s="31">
        <v>1790.05</v>
      </c>
      <c r="M470" s="31">
        <v>13.20323</v>
      </c>
      <c r="N470" s="1"/>
      <c r="O470" s="1"/>
    </row>
    <row r="471" spans="1:15" ht="12.75" customHeight="1">
      <c r="A471" s="33">
        <v>461</v>
      </c>
      <c r="B471" s="53" t="s">
        <v>226</v>
      </c>
      <c r="C471" s="31">
        <v>3431.45</v>
      </c>
      <c r="D471" s="36">
        <v>3415.9833333333336</v>
      </c>
      <c r="E471" s="36">
        <v>3396.966666666667</v>
      </c>
      <c r="F471" s="36">
        <v>3362.4833333333336</v>
      </c>
      <c r="G471" s="36">
        <v>3343.466666666667</v>
      </c>
      <c r="H471" s="36">
        <v>3450.466666666667</v>
      </c>
      <c r="I471" s="36">
        <v>3469.4833333333336</v>
      </c>
      <c r="J471" s="36">
        <v>3503.966666666667</v>
      </c>
      <c r="K471" s="31">
        <v>3435</v>
      </c>
      <c r="L471" s="31">
        <v>3381.5</v>
      </c>
      <c r="M471" s="31">
        <v>10.01832</v>
      </c>
      <c r="N471" s="1"/>
      <c r="O471" s="1"/>
    </row>
    <row r="472" spans="1:15" ht="12.75" customHeight="1">
      <c r="A472" s="33">
        <v>462</v>
      </c>
      <c r="B472" s="53" t="s">
        <v>227</v>
      </c>
      <c r="C472" s="31">
        <v>2781.2</v>
      </c>
      <c r="D472" s="36">
        <v>2785.233333333333</v>
      </c>
      <c r="E472" s="36">
        <v>2753.8666666666663</v>
      </c>
      <c r="F472" s="36">
        <v>2726.5333333333333</v>
      </c>
      <c r="G472" s="36">
        <v>2695.1666666666665</v>
      </c>
      <c r="H472" s="36">
        <v>2812.566666666666</v>
      </c>
      <c r="I472" s="36">
        <v>2843.933333333333</v>
      </c>
      <c r="J472" s="36">
        <v>2871.266666666666</v>
      </c>
      <c r="K472" s="31">
        <v>2816.6</v>
      </c>
      <c r="L472" s="31">
        <v>2757.9</v>
      </c>
      <c r="M472" s="31">
        <v>3.76124</v>
      </c>
      <c r="N472" s="1"/>
      <c r="O472" s="1"/>
    </row>
    <row r="473" spans="1:15" ht="12.75" customHeight="1">
      <c r="A473" s="33">
        <v>463</v>
      </c>
      <c r="B473" s="53" t="s">
        <v>294</v>
      </c>
      <c r="C473" s="31">
        <v>1456.45</v>
      </c>
      <c r="D473" s="36">
        <v>1468.3166666666666</v>
      </c>
      <c r="E473" s="36">
        <v>1438.1333333333332</v>
      </c>
      <c r="F473" s="36">
        <v>1419.8166666666666</v>
      </c>
      <c r="G473" s="36">
        <v>1389.6333333333332</v>
      </c>
      <c r="H473" s="36">
        <v>1486.6333333333332</v>
      </c>
      <c r="I473" s="36">
        <v>1516.8166666666666</v>
      </c>
      <c r="J473" s="36">
        <v>1535.1333333333332</v>
      </c>
      <c r="K473" s="31">
        <v>1498.5</v>
      </c>
      <c r="L473" s="31">
        <v>1450</v>
      </c>
      <c r="M473" s="31">
        <v>3.12165</v>
      </c>
      <c r="N473" s="1"/>
      <c r="O473" s="1"/>
    </row>
    <row r="474" spans="1:15" ht="12.75" customHeight="1">
      <c r="A474" s="33">
        <v>464</v>
      </c>
      <c r="B474" s="53" t="s">
        <v>228</v>
      </c>
      <c r="C474" s="31">
        <v>5515.65</v>
      </c>
      <c r="D474" s="36">
        <v>5483.55</v>
      </c>
      <c r="E474" s="36">
        <v>5412.1</v>
      </c>
      <c r="F474" s="36">
        <v>5308.55</v>
      </c>
      <c r="G474" s="36">
        <v>5237.1</v>
      </c>
      <c r="H474" s="36">
        <v>5587.1</v>
      </c>
      <c r="I474" s="36">
        <v>5658.549999999999</v>
      </c>
      <c r="J474" s="36">
        <v>5762.1</v>
      </c>
      <c r="K474" s="31">
        <v>5555</v>
      </c>
      <c r="L474" s="31">
        <v>5380</v>
      </c>
      <c r="M474" s="31">
        <v>5.4403</v>
      </c>
      <c r="N474" s="1"/>
      <c r="O474" s="1"/>
    </row>
    <row r="475" spans="1:15" ht="12.75" customHeight="1">
      <c r="A475" s="33">
        <v>465</v>
      </c>
      <c r="B475" s="53" t="s">
        <v>295</v>
      </c>
      <c r="C475" s="31">
        <v>38.91</v>
      </c>
      <c r="D475" s="36">
        <v>38.70666666666667</v>
      </c>
      <c r="E475" s="36">
        <v>38.32333333333334</v>
      </c>
      <c r="F475" s="36">
        <v>37.736666666666665</v>
      </c>
      <c r="G475" s="36">
        <v>37.35333333333333</v>
      </c>
      <c r="H475" s="36">
        <v>39.293333333333344</v>
      </c>
      <c r="I475" s="36">
        <v>39.676666666666684</v>
      </c>
      <c r="J475" s="36">
        <v>40.26333333333335</v>
      </c>
      <c r="K475" s="31">
        <v>39.09</v>
      </c>
      <c r="L475" s="31">
        <v>38.12</v>
      </c>
      <c r="M475" s="31">
        <v>117.33271</v>
      </c>
      <c r="N475" s="1"/>
      <c r="O475" s="1"/>
    </row>
    <row r="476" spans="1:15" ht="12.75" customHeight="1">
      <c r="A476" s="33">
        <v>466</v>
      </c>
      <c r="B476" s="53" t="s">
        <v>502</v>
      </c>
      <c r="C476" s="31">
        <v>396.9</v>
      </c>
      <c r="D476" s="36">
        <v>398.5833333333333</v>
      </c>
      <c r="E476" s="36">
        <v>393.8166666666666</v>
      </c>
      <c r="F476" s="36">
        <v>390.7333333333333</v>
      </c>
      <c r="G476" s="36">
        <v>385.9666666666666</v>
      </c>
      <c r="H476" s="36">
        <v>401.66666666666663</v>
      </c>
      <c r="I476" s="36">
        <v>406.4333333333334</v>
      </c>
      <c r="J476" s="36">
        <v>409.51666666666665</v>
      </c>
      <c r="K476" s="31">
        <v>403.35</v>
      </c>
      <c r="L476" s="31">
        <v>395.5</v>
      </c>
      <c r="M476" s="31">
        <v>4.91373</v>
      </c>
      <c r="N476" s="1"/>
      <c r="O476" s="1"/>
    </row>
    <row r="477" spans="1:15" ht="12.75" customHeight="1">
      <c r="A477" s="33">
        <v>467</v>
      </c>
      <c r="B477" s="31" t="s">
        <v>503</v>
      </c>
      <c r="C477" s="36">
        <v>609.7</v>
      </c>
      <c r="D477" s="36">
        <v>611.8833333333333</v>
      </c>
      <c r="E477" s="36">
        <v>604.8666666666667</v>
      </c>
      <c r="F477" s="36">
        <v>600.0333333333333</v>
      </c>
      <c r="G477" s="36">
        <v>593.0166666666667</v>
      </c>
      <c r="H477" s="36">
        <v>616.7166666666667</v>
      </c>
      <c r="I477" s="36">
        <v>623.7333333333333</v>
      </c>
      <c r="J477" s="31">
        <v>628.5666666666667</v>
      </c>
      <c r="K477" s="31">
        <v>618.9</v>
      </c>
      <c r="L477" s="31">
        <v>607.05</v>
      </c>
      <c r="M477" s="53">
        <v>2.88242</v>
      </c>
      <c r="N477" s="1"/>
      <c r="O477" s="1"/>
    </row>
    <row r="478" spans="1:15" ht="12.75" customHeight="1">
      <c r="A478" s="33">
        <v>468</v>
      </c>
      <c r="B478" s="31" t="s">
        <v>296</v>
      </c>
      <c r="C478" s="36">
        <v>4235.1</v>
      </c>
      <c r="D478" s="36">
        <v>4223.166666666667</v>
      </c>
      <c r="E478" s="36">
        <v>4187.383333333334</v>
      </c>
      <c r="F478" s="36">
        <v>4139.666666666667</v>
      </c>
      <c r="G478" s="36">
        <v>4103.883333333334</v>
      </c>
      <c r="H478" s="36">
        <v>4270.883333333334</v>
      </c>
      <c r="I478" s="36">
        <v>4306.666666666667</v>
      </c>
      <c r="J478" s="31">
        <v>4354.383333333334</v>
      </c>
      <c r="K478" s="31">
        <v>4258.95</v>
      </c>
      <c r="L478" s="31">
        <v>4175.45</v>
      </c>
      <c r="M478" s="53">
        <v>1.92829</v>
      </c>
      <c r="N478" s="1"/>
      <c r="O478" s="1"/>
    </row>
    <row r="479" spans="1:15" ht="12.75" customHeight="1">
      <c r="A479" s="33">
        <v>469</v>
      </c>
      <c r="B479" s="31" t="s">
        <v>504</v>
      </c>
      <c r="C479" s="31">
        <v>54.66</v>
      </c>
      <c r="D479" s="36">
        <v>55.49333333333334</v>
      </c>
      <c r="E479" s="36">
        <v>53.466666666666676</v>
      </c>
      <c r="F479" s="36">
        <v>52.27333333333333</v>
      </c>
      <c r="G479" s="36">
        <v>50.24666666666667</v>
      </c>
      <c r="H479" s="36">
        <v>56.68666666666668</v>
      </c>
      <c r="I479" s="36">
        <v>58.71333333333335</v>
      </c>
      <c r="J479" s="36">
        <v>59.90666666666669</v>
      </c>
      <c r="K479" s="31">
        <v>57.52</v>
      </c>
      <c r="L479" s="31">
        <v>54.3</v>
      </c>
      <c r="M479" s="31">
        <v>138.45823</v>
      </c>
      <c r="N479" s="1"/>
      <c r="O479" s="1"/>
    </row>
    <row r="480" spans="1:15" ht="12.75" customHeight="1">
      <c r="A480" s="33">
        <v>470</v>
      </c>
      <c r="B480" s="31" t="s">
        <v>505</v>
      </c>
      <c r="C480" s="36">
        <v>1142.3</v>
      </c>
      <c r="D480" s="36">
        <v>1133.7666666666667</v>
      </c>
      <c r="E480" s="36">
        <v>1108.5333333333333</v>
      </c>
      <c r="F480" s="36">
        <v>1074.7666666666667</v>
      </c>
      <c r="G480" s="36">
        <v>1049.5333333333333</v>
      </c>
      <c r="H480" s="36">
        <v>1167.5333333333333</v>
      </c>
      <c r="I480" s="36">
        <v>1192.7666666666664</v>
      </c>
      <c r="J480" s="31">
        <v>1226.5333333333333</v>
      </c>
      <c r="K480" s="31">
        <v>1159</v>
      </c>
      <c r="L480" s="31">
        <v>1100</v>
      </c>
      <c r="M480" s="53">
        <v>20.62203</v>
      </c>
      <c r="N480" s="1"/>
      <c r="O480" s="1"/>
    </row>
    <row r="481" spans="1:15" ht="12.75" customHeight="1">
      <c r="A481" s="33">
        <v>471</v>
      </c>
      <c r="B481" s="31" t="s">
        <v>232</v>
      </c>
      <c r="C481" s="31">
        <v>573.45</v>
      </c>
      <c r="D481" s="36">
        <v>571.8166666666667</v>
      </c>
      <c r="E481" s="36">
        <v>568.9333333333334</v>
      </c>
      <c r="F481" s="36">
        <v>564.4166666666666</v>
      </c>
      <c r="G481" s="36">
        <v>561.5333333333333</v>
      </c>
      <c r="H481" s="36">
        <v>576.3333333333335</v>
      </c>
      <c r="I481" s="36">
        <v>579.2166666666669</v>
      </c>
      <c r="J481" s="36">
        <v>583.7333333333336</v>
      </c>
      <c r="K481" s="31">
        <v>574.7</v>
      </c>
      <c r="L481" s="31">
        <v>567.3</v>
      </c>
      <c r="M481" s="31">
        <v>14.51065</v>
      </c>
      <c r="N481" s="1"/>
      <c r="O481" s="1"/>
    </row>
    <row r="482" spans="1:15" ht="12.75" customHeight="1">
      <c r="A482" s="33">
        <v>472</v>
      </c>
      <c r="B482" s="31" t="s">
        <v>506</v>
      </c>
      <c r="C482" s="36">
        <v>1029.75</v>
      </c>
      <c r="D482" s="36">
        <v>1028.5833333333333</v>
      </c>
      <c r="E482" s="36">
        <v>1009.1666666666665</v>
      </c>
      <c r="F482" s="36">
        <v>988.5833333333333</v>
      </c>
      <c r="G482" s="36">
        <v>969.1666666666665</v>
      </c>
      <c r="H482" s="36">
        <v>1049.1666666666665</v>
      </c>
      <c r="I482" s="36">
        <v>1068.583333333333</v>
      </c>
      <c r="J482" s="36">
        <v>1089.1666666666665</v>
      </c>
      <c r="K482" s="31">
        <v>1048</v>
      </c>
      <c r="L482" s="31">
        <v>1008</v>
      </c>
      <c r="M482" s="31">
        <v>2.82581</v>
      </c>
      <c r="N482" s="1"/>
      <c r="O482" s="1"/>
    </row>
    <row r="483" spans="1:15" ht="12.75" customHeight="1">
      <c r="A483" s="33">
        <v>473</v>
      </c>
      <c r="B483" s="31" t="s">
        <v>837</v>
      </c>
      <c r="C483" s="31">
        <v>44.45</v>
      </c>
      <c r="D483" s="36">
        <v>44.81666666666666</v>
      </c>
      <c r="E483" s="36">
        <v>43.83333333333333</v>
      </c>
      <c r="F483" s="36">
        <v>43.21666666666667</v>
      </c>
      <c r="G483" s="36">
        <v>42.233333333333334</v>
      </c>
      <c r="H483" s="36">
        <v>45.43333333333332</v>
      </c>
      <c r="I483" s="36">
        <v>46.41666666666666</v>
      </c>
      <c r="J483" s="36">
        <v>47.03333333333332</v>
      </c>
      <c r="K483" s="31">
        <v>45.8</v>
      </c>
      <c r="L483" s="31">
        <v>44.2</v>
      </c>
      <c r="M483" s="31">
        <v>255.13856</v>
      </c>
      <c r="N483" s="1"/>
      <c r="O483" s="1"/>
    </row>
    <row r="484" spans="1:15" ht="12.75" customHeight="1">
      <c r="A484" s="33">
        <v>474</v>
      </c>
      <c r="B484" s="31" t="s">
        <v>231</v>
      </c>
      <c r="C484" s="36">
        <v>11904.65</v>
      </c>
      <c r="D484" s="36">
        <v>11868.050000000001</v>
      </c>
      <c r="E484" s="36">
        <v>11704.500000000002</v>
      </c>
      <c r="F484" s="36">
        <v>11504.35</v>
      </c>
      <c r="G484" s="36">
        <v>11340.800000000001</v>
      </c>
      <c r="H484" s="36">
        <v>12068.200000000003</v>
      </c>
      <c r="I484" s="36">
        <v>12231.750000000002</v>
      </c>
      <c r="J484" s="36">
        <v>12431.900000000003</v>
      </c>
      <c r="K484" s="31">
        <v>12031.6</v>
      </c>
      <c r="L484" s="31">
        <v>11667.9</v>
      </c>
      <c r="M484" s="31">
        <v>5.20339</v>
      </c>
      <c r="N484" s="1"/>
      <c r="O484" s="1"/>
    </row>
    <row r="485" spans="1:15" ht="12.75" customHeight="1">
      <c r="A485" s="33">
        <v>475</v>
      </c>
      <c r="B485" s="53" t="s">
        <v>297</v>
      </c>
      <c r="C485" s="31">
        <v>135.4</v>
      </c>
      <c r="D485" s="36">
        <v>135.93333333333334</v>
      </c>
      <c r="E485" s="36">
        <v>134.46666666666667</v>
      </c>
      <c r="F485" s="36">
        <v>133.53333333333333</v>
      </c>
      <c r="G485" s="36">
        <v>132.06666666666666</v>
      </c>
      <c r="H485" s="36">
        <v>136.86666666666667</v>
      </c>
      <c r="I485" s="36">
        <v>138.33333333333337</v>
      </c>
      <c r="J485" s="36">
        <v>139.26666666666668</v>
      </c>
      <c r="K485" s="31">
        <v>137.4</v>
      </c>
      <c r="L485" s="31">
        <v>135</v>
      </c>
      <c r="M485" s="31">
        <v>157.52734</v>
      </c>
      <c r="N485" s="1"/>
      <c r="O485" s="1"/>
    </row>
    <row r="486" spans="1:15" ht="12.75" customHeight="1">
      <c r="A486" s="33">
        <v>476</v>
      </c>
      <c r="B486" s="53" t="s">
        <v>230</v>
      </c>
      <c r="C486" s="36">
        <v>2009.6</v>
      </c>
      <c r="D486" s="36">
        <v>2001.4666666666665</v>
      </c>
      <c r="E486" s="36">
        <v>1980.933333333333</v>
      </c>
      <c r="F486" s="36">
        <v>1952.2666666666664</v>
      </c>
      <c r="G486" s="36">
        <v>1931.733333333333</v>
      </c>
      <c r="H486" s="36">
        <v>2030.133333333333</v>
      </c>
      <c r="I486" s="36">
        <v>2050.666666666666</v>
      </c>
      <c r="J486" s="36">
        <v>2079.333333333333</v>
      </c>
      <c r="K486" s="31">
        <v>2022</v>
      </c>
      <c r="L486" s="31">
        <v>1972.8</v>
      </c>
      <c r="M486" s="31">
        <v>1.32347</v>
      </c>
      <c r="N486" s="1"/>
      <c r="O486" s="1"/>
    </row>
    <row r="487" spans="1:15" ht="12.75" customHeight="1">
      <c r="A487" s="33">
        <v>477</v>
      </c>
      <c r="B487" s="53" t="s">
        <v>940</v>
      </c>
      <c r="C487" s="31">
        <v>1267.8</v>
      </c>
      <c r="D487" s="36">
        <v>1266.5666666666666</v>
      </c>
      <c r="E487" s="36">
        <v>1256.4833333333331</v>
      </c>
      <c r="F487" s="36">
        <v>1245.1666666666665</v>
      </c>
      <c r="G487" s="36">
        <v>1235.083333333333</v>
      </c>
      <c r="H487" s="36">
        <v>1277.8833333333332</v>
      </c>
      <c r="I487" s="36">
        <v>1287.9666666666667</v>
      </c>
      <c r="J487" s="36">
        <v>1299.2833333333333</v>
      </c>
      <c r="K487" s="31">
        <v>1276.65</v>
      </c>
      <c r="L487" s="31">
        <v>1255.25</v>
      </c>
      <c r="M487" s="31">
        <v>5.33705</v>
      </c>
      <c r="N487" s="1"/>
      <c r="O487" s="1"/>
    </row>
    <row r="488" spans="1:15" ht="12.75" customHeight="1">
      <c r="A488" s="33">
        <v>478</v>
      </c>
      <c r="B488" s="53" t="s">
        <v>838</v>
      </c>
      <c r="C488" s="36">
        <v>402.2</v>
      </c>
      <c r="D488" s="36">
        <v>397.55</v>
      </c>
      <c r="E488" s="36">
        <v>389.1</v>
      </c>
      <c r="F488" s="36">
        <v>376</v>
      </c>
      <c r="G488" s="36">
        <v>367.55</v>
      </c>
      <c r="H488" s="36">
        <v>410.65000000000003</v>
      </c>
      <c r="I488" s="36">
        <v>419.09999999999997</v>
      </c>
      <c r="J488" s="36">
        <v>432.20000000000005</v>
      </c>
      <c r="K488" s="31">
        <v>406</v>
      </c>
      <c r="L488" s="31">
        <v>384.45</v>
      </c>
      <c r="M488" s="31">
        <v>8.48284</v>
      </c>
      <c r="N488" s="1"/>
      <c r="O488" s="1"/>
    </row>
    <row r="489" spans="1:15" ht="12.75" customHeight="1">
      <c r="A489" s="33">
        <v>479</v>
      </c>
      <c r="B489" s="53" t="s">
        <v>507</v>
      </c>
      <c r="C489" s="36">
        <v>434</v>
      </c>
      <c r="D489" s="36">
        <v>434.3</v>
      </c>
      <c r="E489" s="36">
        <v>430.70000000000005</v>
      </c>
      <c r="F489" s="36">
        <v>427.40000000000003</v>
      </c>
      <c r="G489" s="36">
        <v>423.80000000000007</v>
      </c>
      <c r="H489" s="36">
        <v>437.6</v>
      </c>
      <c r="I489" s="36">
        <v>441.20000000000005</v>
      </c>
      <c r="J489" s="36">
        <v>444.5</v>
      </c>
      <c r="K489" s="31">
        <v>437.9</v>
      </c>
      <c r="L489" s="31">
        <v>431</v>
      </c>
      <c r="M489" s="31">
        <v>2.70549</v>
      </c>
      <c r="N489" s="1"/>
      <c r="O489" s="1"/>
    </row>
    <row r="490" spans="1:15" ht="12.75" customHeight="1">
      <c r="A490" s="33">
        <v>480</v>
      </c>
      <c r="B490" s="53" t="s">
        <v>508</v>
      </c>
      <c r="C490" s="36">
        <v>483.65</v>
      </c>
      <c r="D490" s="36">
        <v>484.45</v>
      </c>
      <c r="E490" s="36">
        <v>480.95</v>
      </c>
      <c r="F490" s="36">
        <v>478.25</v>
      </c>
      <c r="G490" s="36">
        <v>474.75</v>
      </c>
      <c r="H490" s="36">
        <v>487.15</v>
      </c>
      <c r="I490" s="36">
        <v>490.65</v>
      </c>
      <c r="J490" s="36">
        <v>493.34999999999997</v>
      </c>
      <c r="K490" s="31">
        <v>487.95</v>
      </c>
      <c r="L490" s="31">
        <v>481.75</v>
      </c>
      <c r="M490" s="31">
        <v>2.3797</v>
      </c>
      <c r="N490" s="1"/>
      <c r="O490" s="1"/>
    </row>
    <row r="491" spans="1:15" ht="12.75" customHeight="1">
      <c r="A491" s="33">
        <v>481</v>
      </c>
      <c r="B491" s="53" t="s">
        <v>509</v>
      </c>
      <c r="C491" s="36">
        <v>331.75</v>
      </c>
      <c r="D491" s="36">
        <v>328.09999999999997</v>
      </c>
      <c r="E491" s="36">
        <v>314.29999999999995</v>
      </c>
      <c r="F491" s="36">
        <v>296.84999999999997</v>
      </c>
      <c r="G491" s="36">
        <v>283.04999999999995</v>
      </c>
      <c r="H491" s="36">
        <v>345.54999999999995</v>
      </c>
      <c r="I491" s="36">
        <v>359.35</v>
      </c>
      <c r="J491" s="36">
        <v>376.79999999999995</v>
      </c>
      <c r="K491" s="31">
        <v>341.9</v>
      </c>
      <c r="L491" s="31">
        <v>310.65</v>
      </c>
      <c r="M491" s="31">
        <v>35.69029</v>
      </c>
      <c r="N491" s="1"/>
      <c r="O491" s="1"/>
    </row>
    <row r="492" spans="1:15" ht="12.75" customHeight="1">
      <c r="A492" s="33">
        <v>482</v>
      </c>
      <c r="B492" s="53" t="s">
        <v>510</v>
      </c>
      <c r="C492" s="36">
        <v>491.25</v>
      </c>
      <c r="D492" s="36">
        <v>490.55</v>
      </c>
      <c r="E492" s="36">
        <v>481.1</v>
      </c>
      <c r="F492" s="36">
        <v>470.95</v>
      </c>
      <c r="G492" s="36">
        <v>461.5</v>
      </c>
      <c r="H492" s="36">
        <v>500.70000000000005</v>
      </c>
      <c r="I492" s="36">
        <v>510.15</v>
      </c>
      <c r="J492" s="36">
        <v>520.3000000000001</v>
      </c>
      <c r="K492" s="31">
        <v>500</v>
      </c>
      <c r="L492" s="31">
        <v>480.4</v>
      </c>
      <c r="M492" s="31">
        <v>2.19693</v>
      </c>
      <c r="N492" s="1"/>
      <c r="O492" s="1"/>
    </row>
    <row r="493" spans="1:15" ht="12.75" customHeight="1">
      <c r="A493" s="33">
        <v>483</v>
      </c>
      <c r="B493" s="53" t="s">
        <v>511</v>
      </c>
      <c r="C493" s="36">
        <v>671.15</v>
      </c>
      <c r="D493" s="36">
        <v>666.15</v>
      </c>
      <c r="E493" s="36">
        <v>654.5999999999999</v>
      </c>
      <c r="F493" s="36">
        <v>638.05</v>
      </c>
      <c r="G493" s="36">
        <v>626.4999999999999</v>
      </c>
      <c r="H493" s="36">
        <v>682.6999999999999</v>
      </c>
      <c r="I493" s="36">
        <v>694.2499999999999</v>
      </c>
      <c r="J493" s="36">
        <v>710.8</v>
      </c>
      <c r="K493" s="31">
        <v>677.7</v>
      </c>
      <c r="L493" s="31">
        <v>649.6</v>
      </c>
      <c r="M493" s="31">
        <v>2.89245</v>
      </c>
      <c r="N493" s="1"/>
      <c r="O493" s="1"/>
    </row>
    <row r="494" spans="1:15" ht="12.75" customHeight="1">
      <c r="A494" s="33">
        <v>484</v>
      </c>
      <c r="B494" s="53" t="s">
        <v>298</v>
      </c>
      <c r="C494" s="36">
        <v>1607.85</v>
      </c>
      <c r="D494" s="36">
        <v>1612.6166666666668</v>
      </c>
      <c r="E494" s="36">
        <v>1591.2333333333336</v>
      </c>
      <c r="F494" s="36">
        <v>1574.6166666666668</v>
      </c>
      <c r="G494" s="36">
        <v>1553.2333333333336</v>
      </c>
      <c r="H494" s="36">
        <v>1629.2333333333336</v>
      </c>
      <c r="I494" s="36">
        <v>1650.6166666666668</v>
      </c>
      <c r="J494" s="36">
        <v>1667.2333333333336</v>
      </c>
      <c r="K494" s="31">
        <v>1634</v>
      </c>
      <c r="L494" s="31">
        <v>1596</v>
      </c>
      <c r="M494" s="31">
        <v>11.34733</v>
      </c>
      <c r="N494" s="1"/>
      <c r="O494" s="1"/>
    </row>
    <row r="495" spans="1:15" ht="12.75" customHeight="1">
      <c r="A495" s="33">
        <v>485</v>
      </c>
      <c r="B495" s="53" t="s">
        <v>512</v>
      </c>
      <c r="C495" s="53">
        <v>1088.9</v>
      </c>
      <c r="D495" s="36">
        <v>1081.3833333333334</v>
      </c>
      <c r="E495" s="36">
        <v>1053.2666666666669</v>
      </c>
      <c r="F495" s="36">
        <v>1017.6333333333334</v>
      </c>
      <c r="G495" s="36">
        <v>989.5166666666669</v>
      </c>
      <c r="H495" s="36">
        <v>1117.0166666666669</v>
      </c>
      <c r="I495" s="36">
        <v>1145.1333333333332</v>
      </c>
      <c r="J495" s="36">
        <v>1180.7666666666669</v>
      </c>
      <c r="K495" s="31">
        <v>1109.5</v>
      </c>
      <c r="L495" s="31">
        <v>1045.75</v>
      </c>
      <c r="M495" s="31">
        <v>1.33032</v>
      </c>
      <c r="N495" s="1"/>
      <c r="O495" s="1"/>
    </row>
    <row r="496" spans="1:15" ht="12.75" customHeight="1">
      <c r="A496" s="33">
        <v>486</v>
      </c>
      <c r="B496" s="53" t="s">
        <v>233</v>
      </c>
      <c r="C496" s="53">
        <v>465</v>
      </c>
      <c r="D496" s="36">
        <v>463.3666666666666</v>
      </c>
      <c r="E496" s="36">
        <v>457.8833333333332</v>
      </c>
      <c r="F496" s="36">
        <v>450.7666666666666</v>
      </c>
      <c r="G496" s="36">
        <v>445.2833333333332</v>
      </c>
      <c r="H496" s="36">
        <v>470.48333333333323</v>
      </c>
      <c r="I496" s="36">
        <v>475.9666666666667</v>
      </c>
      <c r="J496" s="36">
        <v>483.08333333333326</v>
      </c>
      <c r="K496" s="31">
        <v>468.85</v>
      </c>
      <c r="L496" s="31">
        <v>456.25</v>
      </c>
      <c r="M496" s="31">
        <v>154.08362</v>
      </c>
      <c r="N496" s="1"/>
      <c r="O496" s="1"/>
    </row>
    <row r="497" spans="1:15" ht="12.75" customHeight="1">
      <c r="A497" s="33">
        <v>487</v>
      </c>
      <c r="B497" s="53" t="s">
        <v>513</v>
      </c>
      <c r="C497" s="53">
        <v>779.35</v>
      </c>
      <c r="D497" s="36">
        <v>774.0333333333333</v>
      </c>
      <c r="E497" s="36">
        <v>750.3166666666666</v>
      </c>
      <c r="F497" s="36">
        <v>721.2833333333333</v>
      </c>
      <c r="G497" s="36">
        <v>697.5666666666666</v>
      </c>
      <c r="H497" s="36">
        <v>803.0666666666666</v>
      </c>
      <c r="I497" s="36">
        <v>826.7833333333333</v>
      </c>
      <c r="J497" s="36">
        <v>855.8166666666666</v>
      </c>
      <c r="K497" s="31">
        <v>797.75</v>
      </c>
      <c r="L497" s="31">
        <v>745</v>
      </c>
      <c r="M497" s="31">
        <v>3.09711</v>
      </c>
      <c r="N497" s="1"/>
      <c r="O497" s="1"/>
    </row>
    <row r="498" spans="1:15" ht="12.75" customHeight="1">
      <c r="A498" s="33">
        <v>488</v>
      </c>
      <c r="B498" s="53" t="s">
        <v>138</v>
      </c>
      <c r="C498" s="53">
        <v>17.62</v>
      </c>
      <c r="D498" s="36">
        <v>17.69333333333333</v>
      </c>
      <c r="E498" s="36">
        <v>17.326666666666664</v>
      </c>
      <c r="F498" s="36">
        <v>17.03333333333333</v>
      </c>
      <c r="G498" s="36">
        <v>16.666666666666664</v>
      </c>
      <c r="H498" s="36">
        <v>17.986666666666665</v>
      </c>
      <c r="I498" s="36">
        <v>18.35333333333333</v>
      </c>
      <c r="J498" s="36">
        <v>18.646666666666665</v>
      </c>
      <c r="K498" s="31">
        <v>18.06</v>
      </c>
      <c r="L498" s="31">
        <v>17.4</v>
      </c>
      <c r="M498" s="31">
        <v>8779.84912</v>
      </c>
      <c r="N498" s="1"/>
      <c r="O498" s="1"/>
    </row>
    <row r="499" spans="1:15" ht="12.75" customHeight="1">
      <c r="A499" s="33">
        <v>489</v>
      </c>
      <c r="B499" s="53" t="s">
        <v>234</v>
      </c>
      <c r="C499" s="36">
        <v>1444.25</v>
      </c>
      <c r="D499" s="36">
        <v>1457.7</v>
      </c>
      <c r="E499" s="36">
        <v>1426.5500000000002</v>
      </c>
      <c r="F499" s="36">
        <v>1408.8500000000001</v>
      </c>
      <c r="G499" s="36">
        <v>1377.7000000000003</v>
      </c>
      <c r="H499" s="36">
        <v>1475.4</v>
      </c>
      <c r="I499" s="36">
        <v>1506.5500000000002</v>
      </c>
      <c r="J499" s="31">
        <v>1524.25</v>
      </c>
      <c r="K499" s="31">
        <v>1488.85</v>
      </c>
      <c r="L499" s="31">
        <v>1440</v>
      </c>
      <c r="M499" s="53">
        <v>8.56095</v>
      </c>
      <c r="N499" s="1"/>
      <c r="O499" s="1"/>
    </row>
    <row r="500" spans="1:15" ht="12.75" customHeight="1">
      <c r="A500" s="33">
        <v>490</v>
      </c>
      <c r="B500" s="53" t="s">
        <v>514</v>
      </c>
      <c r="C500" s="36">
        <v>558.6</v>
      </c>
      <c r="D500" s="36">
        <v>555.4833333333332</v>
      </c>
      <c r="E500" s="36">
        <v>547.9666666666665</v>
      </c>
      <c r="F500" s="36">
        <v>537.3333333333333</v>
      </c>
      <c r="G500" s="36">
        <v>529.8166666666665</v>
      </c>
      <c r="H500" s="36">
        <v>566.1166666666664</v>
      </c>
      <c r="I500" s="36">
        <v>573.6333333333331</v>
      </c>
      <c r="J500" s="31">
        <v>584.2666666666664</v>
      </c>
      <c r="K500" s="31">
        <v>563</v>
      </c>
      <c r="L500" s="31">
        <v>544.85</v>
      </c>
      <c r="M500" s="53">
        <v>12.3301</v>
      </c>
      <c r="N500" s="1"/>
      <c r="O500" s="1"/>
    </row>
    <row r="501" spans="1:15" ht="12.75" customHeight="1">
      <c r="A501" s="33">
        <v>491</v>
      </c>
      <c r="B501" s="53" t="s">
        <v>839</v>
      </c>
      <c r="C501" s="53">
        <v>154.88</v>
      </c>
      <c r="D501" s="36">
        <v>154.82666666666668</v>
      </c>
      <c r="E501" s="36">
        <v>153.15333333333336</v>
      </c>
      <c r="F501" s="36">
        <v>151.42666666666668</v>
      </c>
      <c r="G501" s="36">
        <v>149.75333333333336</v>
      </c>
      <c r="H501" s="36">
        <v>156.55333333333337</v>
      </c>
      <c r="I501" s="36">
        <v>158.22666666666672</v>
      </c>
      <c r="J501" s="36">
        <v>159.95333333333338</v>
      </c>
      <c r="K501" s="31">
        <v>156.5</v>
      </c>
      <c r="L501" s="31">
        <v>153.1</v>
      </c>
      <c r="M501" s="31">
        <v>20.58778</v>
      </c>
      <c r="N501" s="1"/>
      <c r="O501" s="1"/>
    </row>
    <row r="502" spans="1:15" ht="12.75" customHeight="1">
      <c r="A502" s="33">
        <v>492</v>
      </c>
      <c r="B502" s="53" t="s">
        <v>515</v>
      </c>
      <c r="C502" s="53">
        <v>826.35</v>
      </c>
      <c r="D502" s="36">
        <v>832.3000000000001</v>
      </c>
      <c r="E502" s="36">
        <v>815.6500000000001</v>
      </c>
      <c r="F502" s="36">
        <v>804.95</v>
      </c>
      <c r="G502" s="36">
        <v>788.3000000000001</v>
      </c>
      <c r="H502" s="36">
        <v>843.0000000000001</v>
      </c>
      <c r="I502" s="36">
        <v>859.65</v>
      </c>
      <c r="J502" s="36">
        <v>870.3500000000001</v>
      </c>
      <c r="K502" s="31">
        <v>848.95</v>
      </c>
      <c r="L502" s="31">
        <v>821.6</v>
      </c>
      <c r="M502" s="31">
        <v>0.55561</v>
      </c>
      <c r="N502" s="1"/>
      <c r="O502" s="1"/>
    </row>
    <row r="503" spans="1:15" ht="12.75" customHeight="1">
      <c r="A503" s="33">
        <v>493</v>
      </c>
      <c r="B503" s="53" t="s">
        <v>299</v>
      </c>
      <c r="C503" s="36">
        <v>1957</v>
      </c>
      <c r="D503" s="36">
        <v>1980.9333333333334</v>
      </c>
      <c r="E503" s="36">
        <v>1916.1166666666668</v>
      </c>
      <c r="F503" s="36">
        <v>1875.2333333333333</v>
      </c>
      <c r="G503" s="36">
        <v>1810.4166666666667</v>
      </c>
      <c r="H503" s="36">
        <v>2021.8166666666668</v>
      </c>
      <c r="I503" s="36">
        <v>2086.633333333333</v>
      </c>
      <c r="J503" s="31">
        <v>2127.516666666667</v>
      </c>
      <c r="K503" s="31">
        <v>2045.75</v>
      </c>
      <c r="L503" s="31">
        <v>1940.05</v>
      </c>
      <c r="M503" s="53">
        <v>2.82753</v>
      </c>
      <c r="N503" s="1"/>
      <c r="O503" s="1"/>
    </row>
    <row r="504" spans="1:15" ht="12.75" customHeight="1">
      <c r="A504" s="33">
        <v>494</v>
      </c>
      <c r="B504" s="53" t="s">
        <v>235</v>
      </c>
      <c r="C504" s="53">
        <v>527.35</v>
      </c>
      <c r="D504" s="36">
        <v>525.75</v>
      </c>
      <c r="E504" s="36">
        <v>515.7</v>
      </c>
      <c r="F504" s="36">
        <v>504.05000000000007</v>
      </c>
      <c r="G504" s="36">
        <v>494.0000000000001</v>
      </c>
      <c r="H504" s="36">
        <v>537.4</v>
      </c>
      <c r="I504" s="36">
        <v>547.4499999999999</v>
      </c>
      <c r="J504" s="36">
        <v>559.0999999999999</v>
      </c>
      <c r="K504" s="31">
        <v>535.8</v>
      </c>
      <c r="L504" s="31">
        <v>514.1</v>
      </c>
      <c r="M504" s="31">
        <v>153.78764</v>
      </c>
      <c r="N504" s="1"/>
      <c r="O504" s="1"/>
    </row>
    <row r="505" spans="1:15" ht="12.75" customHeight="1">
      <c r="A505" s="33">
        <v>495</v>
      </c>
      <c r="B505" s="199" t="s">
        <v>300</v>
      </c>
      <c r="C505" s="199">
        <v>24.06</v>
      </c>
      <c r="D505" s="200">
        <v>23.933333333333334</v>
      </c>
      <c r="E505" s="200">
        <v>23.736666666666668</v>
      </c>
      <c r="F505" s="200">
        <v>23.413333333333334</v>
      </c>
      <c r="G505" s="200">
        <v>23.21666666666667</v>
      </c>
      <c r="H505" s="200">
        <v>24.256666666666668</v>
      </c>
      <c r="I505" s="200">
        <v>24.453333333333333</v>
      </c>
      <c r="J505" s="200">
        <v>24.776666666666667</v>
      </c>
      <c r="K505" s="201">
        <v>24.13</v>
      </c>
      <c r="L505" s="201">
        <v>23.61</v>
      </c>
      <c r="M505" s="201">
        <v>1324.89757</v>
      </c>
      <c r="N505" s="1"/>
      <c r="O505" s="1"/>
    </row>
    <row r="506" spans="1:15" ht="12.75" customHeight="1">
      <c r="A506" s="33">
        <v>496</v>
      </c>
      <c r="B506" s="275" t="s">
        <v>516</v>
      </c>
      <c r="C506" s="275">
        <v>16008.25</v>
      </c>
      <c r="D506" s="276">
        <v>15897.733333333332</v>
      </c>
      <c r="E506" s="276">
        <v>15700.616666666663</v>
      </c>
      <c r="F506" s="276">
        <v>15392.983333333332</v>
      </c>
      <c r="G506" s="276">
        <v>15195.866666666663</v>
      </c>
      <c r="H506" s="276">
        <v>16205.366666666663</v>
      </c>
      <c r="I506" s="276">
        <v>16402.48333333333</v>
      </c>
      <c r="J506" s="276">
        <v>16710.11666666666</v>
      </c>
      <c r="K506" s="277">
        <v>16094.85</v>
      </c>
      <c r="L506" s="277">
        <v>15590.1</v>
      </c>
      <c r="M506" s="277">
        <v>0.20289</v>
      </c>
      <c r="N506" s="1"/>
      <c r="O506" s="1"/>
    </row>
    <row r="507" spans="1:15" ht="12.75" customHeight="1">
      <c r="A507" s="33">
        <v>497</v>
      </c>
      <c r="B507" s="214" t="s">
        <v>236</v>
      </c>
      <c r="C507" s="214">
        <v>152.93</v>
      </c>
      <c r="D507" s="215">
        <v>152.77666666666667</v>
      </c>
      <c r="E507" s="215">
        <v>151.15333333333334</v>
      </c>
      <c r="F507" s="215">
        <v>149.37666666666667</v>
      </c>
      <c r="G507" s="215">
        <v>147.75333333333333</v>
      </c>
      <c r="H507" s="215">
        <v>154.55333333333334</v>
      </c>
      <c r="I507" s="215">
        <v>156.17666666666668</v>
      </c>
      <c r="J507" s="215">
        <v>157.95333333333335</v>
      </c>
      <c r="K507" s="213">
        <v>154.4</v>
      </c>
      <c r="L507" s="213">
        <v>151</v>
      </c>
      <c r="M507" s="213">
        <v>90.14587</v>
      </c>
      <c r="N507" s="198"/>
      <c r="O507" s="198"/>
    </row>
    <row r="508" spans="1:15" ht="12.75" customHeight="1">
      <c r="A508" s="33">
        <v>498</v>
      </c>
      <c r="B508" s="278" t="s">
        <v>517</v>
      </c>
      <c r="C508" s="278">
        <v>754.95</v>
      </c>
      <c r="D508" s="278">
        <v>752.9833333333332</v>
      </c>
      <c r="E508" s="278">
        <v>739.9666666666665</v>
      </c>
      <c r="F508" s="278">
        <v>724.9833333333332</v>
      </c>
      <c r="G508" s="278">
        <v>711.9666666666665</v>
      </c>
      <c r="H508" s="278">
        <v>767.9666666666665</v>
      </c>
      <c r="I508" s="278">
        <v>780.9833333333331</v>
      </c>
      <c r="J508" s="278">
        <v>795.9666666666665</v>
      </c>
      <c r="K508" s="278">
        <v>766</v>
      </c>
      <c r="L508" s="278">
        <v>738</v>
      </c>
      <c r="M508" s="278">
        <v>7.15813</v>
      </c>
      <c r="N508" s="198"/>
      <c r="O508" s="198"/>
    </row>
    <row r="509" spans="1:15" ht="12.75" customHeight="1">
      <c r="A509" s="274">
        <v>499</v>
      </c>
      <c r="B509" s="280" t="s">
        <v>301</v>
      </c>
      <c r="C509" s="280">
        <v>203.97</v>
      </c>
      <c r="D509" s="280">
        <v>201.01</v>
      </c>
      <c r="E509" s="280">
        <v>197.51999999999998</v>
      </c>
      <c r="F509" s="280">
        <v>191.07</v>
      </c>
      <c r="G509" s="280">
        <v>187.57999999999998</v>
      </c>
      <c r="H509" s="280">
        <v>207.45999999999998</v>
      </c>
      <c r="I509" s="280">
        <v>210.95</v>
      </c>
      <c r="J509" s="280">
        <v>217.39999999999998</v>
      </c>
      <c r="K509" s="280">
        <v>204.5</v>
      </c>
      <c r="L509" s="280">
        <v>194.56</v>
      </c>
      <c r="M509" s="280">
        <v>535.3685</v>
      </c>
      <c r="N509" s="198"/>
      <c r="O509" s="198"/>
    </row>
    <row r="510" spans="1:15" ht="12.75" customHeight="1">
      <c r="A510" s="213">
        <v>500</v>
      </c>
      <c r="B510" s="278" t="s">
        <v>237</v>
      </c>
      <c r="C510" s="278">
        <v>1067.3</v>
      </c>
      <c r="D510" s="278">
        <v>1074.6833333333334</v>
      </c>
      <c r="E510" s="278">
        <v>1052.6666666666667</v>
      </c>
      <c r="F510" s="278">
        <v>1038.0333333333333</v>
      </c>
      <c r="G510" s="278">
        <v>1016.0166666666667</v>
      </c>
      <c r="H510" s="278">
        <v>1089.3166666666668</v>
      </c>
      <c r="I510" s="278">
        <v>1111.3333333333333</v>
      </c>
      <c r="J510" s="278">
        <v>1125.966666666667</v>
      </c>
      <c r="K510" s="278">
        <v>1096.7</v>
      </c>
      <c r="L510" s="278">
        <v>1060.05</v>
      </c>
      <c r="M510" s="278">
        <v>19.10647</v>
      </c>
      <c r="N510" s="198"/>
      <c r="O510" s="198"/>
    </row>
    <row r="511" spans="1:15" ht="12.75" customHeight="1">
      <c r="A511" s="213">
        <v>501</v>
      </c>
      <c r="B511" s="281" t="s">
        <v>888</v>
      </c>
      <c r="C511" s="281">
        <v>2444.85</v>
      </c>
      <c r="D511" s="281">
        <v>2427.933333333333</v>
      </c>
      <c r="E511" s="281">
        <v>2402.0666666666657</v>
      </c>
      <c r="F511" s="281">
        <v>2359.283333333333</v>
      </c>
      <c r="G511" s="281">
        <v>2333.4166666666656</v>
      </c>
      <c r="H511" s="281">
        <v>2470.716666666666</v>
      </c>
      <c r="I511" s="281">
        <v>2496.5833333333335</v>
      </c>
      <c r="J511" s="281">
        <v>2539.366666666666</v>
      </c>
      <c r="K511" s="281">
        <v>2453.8</v>
      </c>
      <c r="L511" s="281">
        <v>2385.15</v>
      </c>
      <c r="M511" s="281">
        <v>1.29155</v>
      </c>
      <c r="N511" s="198"/>
      <c r="O511" s="198"/>
    </row>
    <row r="512" spans="14:15" ht="12.75" customHeight="1">
      <c r="N512" s="198"/>
      <c r="O512" s="198"/>
    </row>
    <row r="513" spans="14:15" ht="12.75" customHeight="1">
      <c r="N513" s="1"/>
      <c r="O513" s="1"/>
    </row>
    <row r="514" spans="14:15" ht="12.75" customHeight="1">
      <c r="N514" s="198"/>
      <c r="O514" s="198"/>
    </row>
    <row r="515" spans="14:15" ht="12.75" customHeight="1">
      <c r="N515" s="198"/>
      <c r="O515" s="198"/>
    </row>
    <row r="516" spans="2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60" t="s">
        <v>518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4" t="s">
        <v>238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4" t="s">
        <v>239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4" t="s">
        <v>240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4" t="s">
        <v>241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4" t="s">
        <v>242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4" t="s">
        <v>244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4" t="s">
        <v>245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4" t="s">
        <v>246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4" t="s">
        <v>247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4" t="s">
        <v>248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4" t="s">
        <v>249</v>
      </c>
      <c r="N530" s="1"/>
      <c r="O530" s="1"/>
    </row>
    <row r="531" spans="1:15" ht="12.75" customHeight="1">
      <c r="A531" s="64" t="s">
        <v>250</v>
      </c>
      <c r="N531" s="1"/>
      <c r="O531" s="1"/>
    </row>
    <row r="532" spans="1:15" ht="12.75" customHeight="1">
      <c r="A532" s="64" t="s">
        <v>251</v>
      </c>
      <c r="N532" s="1"/>
      <c r="O532" s="1"/>
    </row>
    <row r="533" spans="1:15" ht="12.75" customHeight="1">
      <c r="A533" s="64" t="s">
        <v>252</v>
      </c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rintOptions/>
  <pageMargins left="0.7" right="0.7" top="0.75" bottom="0.7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2"/>
  <sheetViews>
    <sheetView zoomScale="85" zoomScaleNormal="85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4.421875" defaultRowHeight="15" customHeight="1"/>
  <cols>
    <col min="1" max="1" width="12.140625" style="83" customWidth="1"/>
    <col min="2" max="2" width="14.28125" style="32" customWidth="1"/>
    <col min="3" max="3" width="28.28125" style="31" customWidth="1"/>
    <col min="4" max="4" width="55.7109375" style="31" customWidth="1"/>
    <col min="5" max="5" width="12.421875" style="31" customWidth="1"/>
    <col min="6" max="6" width="13.140625" style="84" customWidth="1"/>
    <col min="7" max="7" width="9.57421875" style="32" customWidth="1"/>
    <col min="8" max="8" width="10.28125" style="32" customWidth="1"/>
    <col min="9" max="9" width="9.28125" style="0" customWidth="1"/>
    <col min="10" max="10" width="14.28125" style="0" customWidth="1"/>
    <col min="11" max="28" width="9.28125" style="0" customWidth="1"/>
  </cols>
  <sheetData>
    <row r="1" spans="1:28" ht="12" customHeight="1">
      <c r="A1" s="68" t="s">
        <v>306</v>
      </c>
      <c r="B1" s="69"/>
      <c r="C1" s="70"/>
      <c r="D1" s="71"/>
      <c r="E1" s="69"/>
      <c r="F1" s="69"/>
      <c r="G1" s="69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2.75" customHeight="1">
      <c r="A2" s="73"/>
      <c r="B2" s="74"/>
      <c r="C2" s="75"/>
      <c r="D2" s="76"/>
      <c r="E2" s="74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2.75" customHeight="1">
      <c r="A3" s="73"/>
      <c r="B3" s="74"/>
      <c r="C3" s="75"/>
      <c r="D3" s="76"/>
      <c r="E3" s="74"/>
      <c r="F3" s="74"/>
      <c r="G3" s="7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.75" customHeight="1">
      <c r="A4" s="73"/>
      <c r="B4" s="74"/>
      <c r="C4" s="75"/>
      <c r="D4" s="76"/>
      <c r="E4" s="74"/>
      <c r="F4" s="74"/>
      <c r="G4" s="74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ht="6" customHeight="1">
      <c r="A5" s="332"/>
      <c r="B5" s="333"/>
      <c r="C5" s="332"/>
      <c r="D5" s="333"/>
      <c r="E5" s="69"/>
      <c r="F5" s="69"/>
      <c r="G5" s="69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26.25" customHeight="1">
      <c r="A6" s="72"/>
      <c r="B6" s="77"/>
      <c r="C6" s="65"/>
      <c r="D6" s="65"/>
      <c r="E6" s="23" t="s">
        <v>305</v>
      </c>
      <c r="F6" s="69"/>
      <c r="G6" s="6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6.5" customHeight="1">
      <c r="A7" s="78" t="s">
        <v>519</v>
      </c>
      <c r="B7" s="334" t="s">
        <v>520</v>
      </c>
      <c r="C7" s="334"/>
      <c r="D7" s="7">
        <f>Main!B10</f>
        <v>45475</v>
      </c>
      <c r="E7" s="79"/>
      <c r="F7" s="69"/>
      <c r="G7" s="8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12.75" customHeight="1">
      <c r="A8" s="68"/>
      <c r="B8" s="69"/>
      <c r="C8" s="70"/>
      <c r="D8" s="71"/>
      <c r="E8" s="79"/>
      <c r="F8" s="79"/>
      <c r="G8" s="79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52.8">
      <c r="A9" s="81" t="s">
        <v>521</v>
      </c>
      <c r="B9" s="82" t="s">
        <v>522</v>
      </c>
      <c r="C9" s="82" t="s">
        <v>523</v>
      </c>
      <c r="D9" s="82" t="s">
        <v>524</v>
      </c>
      <c r="E9" s="82" t="s">
        <v>525</v>
      </c>
      <c r="F9" s="82" t="s">
        <v>526</v>
      </c>
      <c r="G9" s="82" t="s">
        <v>527</v>
      </c>
      <c r="H9" s="82" t="s">
        <v>528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83">
        <v>45474</v>
      </c>
      <c r="B10" s="32">
        <v>524288</v>
      </c>
      <c r="C10" s="31" t="s">
        <v>1099</v>
      </c>
      <c r="D10" s="31" t="s">
        <v>1100</v>
      </c>
      <c r="E10" s="31" t="s">
        <v>529</v>
      </c>
      <c r="F10" s="84">
        <v>50000</v>
      </c>
      <c r="G10" s="32">
        <v>102.79</v>
      </c>
      <c r="H10" s="32" t="s">
        <v>325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.75" customHeight="1">
      <c r="A11" s="83">
        <v>45474</v>
      </c>
      <c r="B11" s="32">
        <v>539300</v>
      </c>
      <c r="C11" s="31" t="s">
        <v>1045</v>
      </c>
      <c r="D11" s="31" t="s">
        <v>965</v>
      </c>
      <c r="E11" s="31" t="s">
        <v>530</v>
      </c>
      <c r="F11" s="84">
        <v>39603</v>
      </c>
      <c r="G11" s="32">
        <v>255.12</v>
      </c>
      <c r="H11" s="32" t="s">
        <v>325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83">
        <v>45474</v>
      </c>
      <c r="B12" s="32">
        <v>539300</v>
      </c>
      <c r="C12" s="31" t="s">
        <v>1045</v>
      </c>
      <c r="D12" s="31" t="s">
        <v>965</v>
      </c>
      <c r="E12" s="31" t="s">
        <v>529</v>
      </c>
      <c r="F12" s="84">
        <v>31018</v>
      </c>
      <c r="G12" s="32">
        <v>259.33</v>
      </c>
      <c r="H12" s="32" t="s">
        <v>325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83">
        <v>45474</v>
      </c>
      <c r="B13" s="32">
        <v>539300</v>
      </c>
      <c r="C13" s="31" t="s">
        <v>1045</v>
      </c>
      <c r="D13" s="31" t="s">
        <v>1101</v>
      </c>
      <c r="E13" s="31" t="s">
        <v>530</v>
      </c>
      <c r="F13" s="84">
        <v>30541</v>
      </c>
      <c r="G13" s="32">
        <v>257.58</v>
      </c>
      <c r="H13" s="32" t="s">
        <v>325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83">
        <v>45474</v>
      </c>
      <c r="B14" s="32">
        <v>538952</v>
      </c>
      <c r="C14" s="31" t="s">
        <v>1102</v>
      </c>
      <c r="D14" s="31" t="s">
        <v>1103</v>
      </c>
      <c r="E14" s="31" t="s">
        <v>530</v>
      </c>
      <c r="F14" s="84">
        <v>378886</v>
      </c>
      <c r="G14" s="32">
        <v>2.95</v>
      </c>
      <c r="H14" s="32" t="s">
        <v>325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2.75" customHeight="1">
      <c r="A15" s="83">
        <v>45474</v>
      </c>
      <c r="B15" s="32">
        <v>531991</v>
      </c>
      <c r="C15" s="31" t="s">
        <v>1104</v>
      </c>
      <c r="D15" s="31" t="s">
        <v>1054</v>
      </c>
      <c r="E15" s="31" t="s">
        <v>530</v>
      </c>
      <c r="F15" s="84">
        <v>391337</v>
      </c>
      <c r="G15" s="32">
        <v>1.18</v>
      </c>
      <c r="H15" s="32" t="s">
        <v>325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2.75" customHeight="1">
      <c r="A16" s="83">
        <v>45474</v>
      </c>
      <c r="B16" s="32">
        <v>531991</v>
      </c>
      <c r="C16" s="31" t="s">
        <v>1104</v>
      </c>
      <c r="D16" s="31" t="s">
        <v>1054</v>
      </c>
      <c r="E16" s="31" t="s">
        <v>529</v>
      </c>
      <c r="F16" s="84">
        <v>917971</v>
      </c>
      <c r="G16" s="32">
        <v>1.17</v>
      </c>
      <c r="H16" s="32" t="s">
        <v>325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.75" customHeight="1">
      <c r="A17" s="83">
        <v>45474</v>
      </c>
      <c r="B17" s="32">
        <v>542176</v>
      </c>
      <c r="C17" s="31" t="s">
        <v>1105</v>
      </c>
      <c r="D17" s="31" t="s">
        <v>1106</v>
      </c>
      <c r="E17" s="31" t="s">
        <v>530</v>
      </c>
      <c r="F17" s="84">
        <v>16608</v>
      </c>
      <c r="G17" s="32">
        <v>20.11</v>
      </c>
      <c r="H17" s="32" t="s">
        <v>325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.75" customHeight="1">
      <c r="A18" s="83">
        <v>45474</v>
      </c>
      <c r="B18" s="32">
        <v>542176</v>
      </c>
      <c r="C18" s="31" t="s">
        <v>1105</v>
      </c>
      <c r="D18" s="31" t="s">
        <v>1107</v>
      </c>
      <c r="E18" s="31" t="s">
        <v>529</v>
      </c>
      <c r="F18" s="84">
        <v>16000</v>
      </c>
      <c r="G18" s="32">
        <v>20.05</v>
      </c>
      <c r="H18" s="32" t="s">
        <v>325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.75" customHeight="1">
      <c r="A19" s="83">
        <v>45474</v>
      </c>
      <c r="B19" s="32">
        <v>538713</v>
      </c>
      <c r="C19" s="31" t="s">
        <v>1108</v>
      </c>
      <c r="D19" s="31" t="s">
        <v>1109</v>
      </c>
      <c r="E19" s="31" t="s">
        <v>530</v>
      </c>
      <c r="F19" s="84">
        <v>80000</v>
      </c>
      <c r="G19" s="32">
        <v>127.85</v>
      </c>
      <c r="H19" s="32" t="s">
        <v>325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.75" customHeight="1">
      <c r="A20" s="83">
        <v>45474</v>
      </c>
      <c r="B20" s="32">
        <v>512149</v>
      </c>
      <c r="C20" s="31" t="s">
        <v>1110</v>
      </c>
      <c r="D20" s="31" t="s">
        <v>1111</v>
      </c>
      <c r="E20" s="31" t="s">
        <v>530</v>
      </c>
      <c r="F20" s="84">
        <v>38381881</v>
      </c>
      <c r="G20" s="32">
        <v>0.94</v>
      </c>
      <c r="H20" s="32" t="s">
        <v>325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.75" customHeight="1">
      <c r="A21" s="83">
        <v>45474</v>
      </c>
      <c r="B21" s="32">
        <v>512149</v>
      </c>
      <c r="C21" s="31" t="s">
        <v>1110</v>
      </c>
      <c r="D21" s="31" t="s">
        <v>950</v>
      </c>
      <c r="E21" s="31" t="s">
        <v>529</v>
      </c>
      <c r="F21" s="84">
        <v>13000000</v>
      </c>
      <c r="G21" s="32">
        <v>0.97</v>
      </c>
      <c r="H21" s="32" t="s">
        <v>325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.75" customHeight="1">
      <c r="A22" s="83">
        <v>45474</v>
      </c>
      <c r="B22" s="32">
        <v>512149</v>
      </c>
      <c r="C22" s="31" t="s">
        <v>1110</v>
      </c>
      <c r="D22" s="31" t="s">
        <v>919</v>
      </c>
      <c r="E22" s="31" t="s">
        <v>530</v>
      </c>
      <c r="F22" s="84">
        <v>25</v>
      </c>
      <c r="G22" s="32">
        <v>0.95</v>
      </c>
      <c r="H22" s="32" t="s">
        <v>325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75" customHeight="1">
      <c r="A23" s="83">
        <v>45474</v>
      </c>
      <c r="B23" s="32">
        <v>512149</v>
      </c>
      <c r="C23" s="31" t="s">
        <v>1110</v>
      </c>
      <c r="D23" s="31" t="s">
        <v>919</v>
      </c>
      <c r="E23" s="31" t="s">
        <v>529</v>
      </c>
      <c r="F23" s="84">
        <v>20000025</v>
      </c>
      <c r="G23" s="32">
        <v>0.93</v>
      </c>
      <c r="H23" s="32" t="s">
        <v>325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.75" customHeight="1">
      <c r="A24" s="83">
        <v>45474</v>
      </c>
      <c r="B24" s="32">
        <v>504340</v>
      </c>
      <c r="C24" s="31" t="s">
        <v>1112</v>
      </c>
      <c r="D24" s="31" t="s">
        <v>1113</v>
      </c>
      <c r="E24" s="31" t="s">
        <v>530</v>
      </c>
      <c r="F24" s="84">
        <v>74000</v>
      </c>
      <c r="G24" s="32">
        <v>7.52</v>
      </c>
      <c r="H24" s="32" t="s">
        <v>325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.75" customHeight="1">
      <c r="A25" s="83">
        <v>45474</v>
      </c>
      <c r="B25" s="32">
        <v>544195</v>
      </c>
      <c r="C25" s="31" t="s">
        <v>979</v>
      </c>
      <c r="D25" s="31" t="s">
        <v>1046</v>
      </c>
      <c r="E25" s="31" t="s">
        <v>530</v>
      </c>
      <c r="F25" s="84">
        <v>114000</v>
      </c>
      <c r="G25" s="32">
        <v>72.04</v>
      </c>
      <c r="H25" s="32" t="s">
        <v>325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ht="12.75" customHeight="1">
      <c r="A26" s="83">
        <v>45474</v>
      </c>
      <c r="B26" s="32">
        <v>539770</v>
      </c>
      <c r="C26" s="31" t="s">
        <v>1114</v>
      </c>
      <c r="D26" s="31" t="s">
        <v>1115</v>
      </c>
      <c r="E26" s="31" t="s">
        <v>530</v>
      </c>
      <c r="F26" s="84">
        <v>20982</v>
      </c>
      <c r="G26" s="32">
        <v>7.01</v>
      </c>
      <c r="H26" s="32" t="s">
        <v>325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 customHeight="1">
      <c r="A27" s="83">
        <v>45474</v>
      </c>
      <c r="B27" s="32">
        <v>543516</v>
      </c>
      <c r="C27" s="31" t="s">
        <v>980</v>
      </c>
      <c r="D27" s="31" t="s">
        <v>1116</v>
      </c>
      <c r="E27" s="31" t="s">
        <v>529</v>
      </c>
      <c r="F27" s="84">
        <v>25200</v>
      </c>
      <c r="G27" s="32">
        <v>23.02</v>
      </c>
      <c r="H27" s="32" t="s">
        <v>325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.75" customHeight="1">
      <c r="A28" s="83">
        <v>45474</v>
      </c>
      <c r="B28" s="32">
        <v>543516</v>
      </c>
      <c r="C28" s="31" t="s">
        <v>980</v>
      </c>
      <c r="D28" s="31" t="s">
        <v>991</v>
      </c>
      <c r="E28" s="31" t="s">
        <v>530</v>
      </c>
      <c r="F28" s="84">
        <v>47600</v>
      </c>
      <c r="G28" s="32">
        <v>23</v>
      </c>
      <c r="H28" s="32" t="s">
        <v>325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.75" customHeight="1">
      <c r="A29" s="83">
        <v>45474</v>
      </c>
      <c r="B29" s="32">
        <v>543516</v>
      </c>
      <c r="C29" s="31" t="s">
        <v>980</v>
      </c>
      <c r="D29" s="31" t="s">
        <v>1117</v>
      </c>
      <c r="E29" s="31" t="s">
        <v>529</v>
      </c>
      <c r="F29" s="84">
        <v>28000</v>
      </c>
      <c r="G29" s="32">
        <v>23</v>
      </c>
      <c r="H29" s="32" t="s">
        <v>325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.75" customHeight="1">
      <c r="A30" s="83">
        <v>45474</v>
      </c>
      <c r="B30" s="32">
        <v>512008</v>
      </c>
      <c r="C30" s="31" t="s">
        <v>1118</v>
      </c>
      <c r="D30" s="31" t="s">
        <v>1119</v>
      </c>
      <c r="E30" s="31" t="s">
        <v>530</v>
      </c>
      <c r="F30" s="84">
        <v>250000</v>
      </c>
      <c r="G30" s="32">
        <v>565</v>
      </c>
      <c r="H30" s="32" t="s">
        <v>325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.75" customHeight="1">
      <c r="A31" s="83">
        <v>45474</v>
      </c>
      <c r="B31" s="32">
        <v>512008</v>
      </c>
      <c r="C31" s="31" t="s">
        <v>1118</v>
      </c>
      <c r="D31" s="31" t="s">
        <v>1009</v>
      </c>
      <c r="E31" s="31" t="s">
        <v>529</v>
      </c>
      <c r="F31" s="84">
        <v>350000</v>
      </c>
      <c r="G31" s="32">
        <v>565</v>
      </c>
      <c r="H31" s="32" t="s">
        <v>325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.75" customHeight="1">
      <c r="A32" s="83">
        <v>45474</v>
      </c>
      <c r="B32" s="32">
        <v>514386</v>
      </c>
      <c r="C32" s="31" t="s">
        <v>1120</v>
      </c>
      <c r="D32" s="31" t="s">
        <v>919</v>
      </c>
      <c r="E32" s="31" t="s">
        <v>529</v>
      </c>
      <c r="F32" s="84">
        <v>93581</v>
      </c>
      <c r="G32" s="32">
        <v>5.99</v>
      </c>
      <c r="H32" s="32" t="s">
        <v>325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.75" customHeight="1">
      <c r="A33" s="83">
        <v>45474</v>
      </c>
      <c r="B33" s="32">
        <v>513337</v>
      </c>
      <c r="C33" s="31" t="s">
        <v>1121</v>
      </c>
      <c r="D33" s="31" t="s">
        <v>1122</v>
      </c>
      <c r="E33" s="31" t="s">
        <v>529</v>
      </c>
      <c r="F33" s="84">
        <v>300000</v>
      </c>
      <c r="G33" s="32">
        <v>14.5</v>
      </c>
      <c r="H33" s="32" t="s">
        <v>325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.75" customHeight="1">
      <c r="A34" s="83">
        <v>45474</v>
      </c>
      <c r="B34" s="32">
        <v>540377</v>
      </c>
      <c r="C34" s="31" t="s">
        <v>1123</v>
      </c>
      <c r="D34" s="31" t="s">
        <v>949</v>
      </c>
      <c r="E34" s="31" t="s">
        <v>530</v>
      </c>
      <c r="F34" s="84">
        <v>2869376</v>
      </c>
      <c r="G34" s="32">
        <v>1.67</v>
      </c>
      <c r="H34" s="32" t="s">
        <v>325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.75" customHeight="1">
      <c r="A35" s="83">
        <v>45474</v>
      </c>
      <c r="B35" s="32">
        <v>540377</v>
      </c>
      <c r="C35" s="31" t="s">
        <v>1123</v>
      </c>
      <c r="D35" s="31" t="s">
        <v>949</v>
      </c>
      <c r="E35" s="31" t="s">
        <v>529</v>
      </c>
      <c r="F35" s="84">
        <v>11574</v>
      </c>
      <c r="G35" s="32">
        <v>1.66</v>
      </c>
      <c r="H35" s="32" t="s">
        <v>325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12.75" customHeight="1">
      <c r="A36" s="83">
        <v>45474</v>
      </c>
      <c r="B36" s="32">
        <v>509051</v>
      </c>
      <c r="C36" s="31" t="s">
        <v>1124</v>
      </c>
      <c r="D36" s="31" t="s">
        <v>950</v>
      </c>
      <c r="E36" s="31" t="s">
        <v>530</v>
      </c>
      <c r="F36" s="84">
        <v>3714482</v>
      </c>
      <c r="G36" s="32">
        <v>1.49</v>
      </c>
      <c r="H36" s="32" t="s">
        <v>325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.75" customHeight="1">
      <c r="A37" s="83">
        <v>45474</v>
      </c>
      <c r="B37" s="32">
        <v>509051</v>
      </c>
      <c r="C37" s="31" t="s">
        <v>1124</v>
      </c>
      <c r="D37" s="31" t="s">
        <v>950</v>
      </c>
      <c r="E37" s="31" t="s">
        <v>529</v>
      </c>
      <c r="F37" s="84">
        <v>6514482</v>
      </c>
      <c r="G37" s="32">
        <v>1.48</v>
      </c>
      <c r="H37" s="32" t="s">
        <v>325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.75" customHeight="1">
      <c r="A38" s="83">
        <v>45474</v>
      </c>
      <c r="B38" s="32">
        <v>590041</v>
      </c>
      <c r="C38" s="31" t="s">
        <v>1125</v>
      </c>
      <c r="D38" s="31" t="s">
        <v>919</v>
      </c>
      <c r="E38" s="31" t="s">
        <v>530</v>
      </c>
      <c r="F38" s="84">
        <v>151783</v>
      </c>
      <c r="G38" s="32">
        <v>22.44</v>
      </c>
      <c r="H38" s="32" t="s">
        <v>325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.75" customHeight="1">
      <c r="A39" s="83">
        <v>45474</v>
      </c>
      <c r="B39" s="32">
        <v>514060</v>
      </c>
      <c r="C39" s="31" t="s">
        <v>1030</v>
      </c>
      <c r="D39" s="31" t="s">
        <v>1126</v>
      </c>
      <c r="E39" s="31" t="s">
        <v>529</v>
      </c>
      <c r="F39" s="84">
        <v>97611</v>
      </c>
      <c r="G39" s="32">
        <v>17.6</v>
      </c>
      <c r="H39" s="32" t="s">
        <v>325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.75" customHeight="1">
      <c r="A40" s="83">
        <v>45474</v>
      </c>
      <c r="B40" s="32">
        <v>514060</v>
      </c>
      <c r="C40" s="31" t="s">
        <v>1030</v>
      </c>
      <c r="D40" s="31" t="s">
        <v>1127</v>
      </c>
      <c r="E40" s="31" t="s">
        <v>529</v>
      </c>
      <c r="F40" s="84">
        <v>100000</v>
      </c>
      <c r="G40" s="32">
        <v>17.61</v>
      </c>
      <c r="H40" s="32" t="s">
        <v>325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ht="12.75" customHeight="1">
      <c r="A41" s="83">
        <v>45474</v>
      </c>
      <c r="B41" s="32">
        <v>514060</v>
      </c>
      <c r="C41" s="31" t="s">
        <v>1030</v>
      </c>
      <c r="D41" s="31" t="s">
        <v>1128</v>
      </c>
      <c r="E41" s="31" t="s">
        <v>530</v>
      </c>
      <c r="F41" s="84">
        <v>235000</v>
      </c>
      <c r="G41" s="32">
        <v>17.64</v>
      </c>
      <c r="H41" s="32" t="s">
        <v>325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8" ht="12.75" customHeight="1">
      <c r="A42" s="83">
        <v>45474</v>
      </c>
      <c r="B42" s="32">
        <v>538895</v>
      </c>
      <c r="C42" s="31" t="s">
        <v>1129</v>
      </c>
      <c r="D42" s="31" t="s">
        <v>1130</v>
      </c>
      <c r="E42" s="31" t="s">
        <v>530</v>
      </c>
      <c r="F42" s="84">
        <v>53530</v>
      </c>
      <c r="G42" s="32">
        <v>26.19</v>
      </c>
      <c r="H42" s="32" t="s">
        <v>325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2.75" customHeight="1">
      <c r="A43" s="83">
        <v>45474</v>
      </c>
      <c r="B43" s="32">
        <v>541337</v>
      </c>
      <c r="C43" s="31" t="s">
        <v>1047</v>
      </c>
      <c r="D43" s="31" t="s">
        <v>1131</v>
      </c>
      <c r="E43" s="31" t="s">
        <v>529</v>
      </c>
      <c r="F43" s="84">
        <v>87000</v>
      </c>
      <c r="G43" s="32">
        <v>9.32</v>
      </c>
      <c r="H43" s="32" t="s">
        <v>325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2.75" customHeight="1">
      <c r="A44" s="83">
        <v>45474</v>
      </c>
      <c r="B44" s="32">
        <v>541337</v>
      </c>
      <c r="C44" s="31" t="s">
        <v>1047</v>
      </c>
      <c r="D44" s="31" t="s">
        <v>1048</v>
      </c>
      <c r="E44" s="31" t="s">
        <v>530</v>
      </c>
      <c r="F44" s="84">
        <v>48000</v>
      </c>
      <c r="G44" s="32">
        <v>9.63</v>
      </c>
      <c r="H44" s="32" t="s">
        <v>325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ht="12.75" customHeight="1">
      <c r="A45" s="83">
        <v>45474</v>
      </c>
      <c r="B45" s="32">
        <v>543280</v>
      </c>
      <c r="C45" s="31" t="s">
        <v>1132</v>
      </c>
      <c r="D45" s="31" t="s">
        <v>1133</v>
      </c>
      <c r="E45" s="31" t="s">
        <v>529</v>
      </c>
      <c r="F45" s="84">
        <v>1200000</v>
      </c>
      <c r="G45" s="32">
        <v>872</v>
      </c>
      <c r="H45" s="32" t="s">
        <v>325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ht="12.75" customHeight="1">
      <c r="A46" s="83">
        <v>45474</v>
      </c>
      <c r="B46" s="32">
        <v>543280</v>
      </c>
      <c r="C46" s="31" t="s">
        <v>1132</v>
      </c>
      <c r="D46" s="31" t="s">
        <v>1134</v>
      </c>
      <c r="E46" s="31" t="s">
        <v>530</v>
      </c>
      <c r="F46" s="84">
        <v>600000</v>
      </c>
      <c r="G46" s="32">
        <v>872</v>
      </c>
      <c r="H46" s="32" t="s">
        <v>325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ht="12.75" customHeight="1">
      <c r="A47" s="83">
        <v>45474</v>
      </c>
      <c r="B47" s="32">
        <v>543280</v>
      </c>
      <c r="C47" s="31" t="s">
        <v>1132</v>
      </c>
      <c r="D47" s="31" t="s">
        <v>1135</v>
      </c>
      <c r="E47" s="31" t="s">
        <v>530</v>
      </c>
      <c r="F47" s="84">
        <v>600000</v>
      </c>
      <c r="G47" s="32">
        <v>872</v>
      </c>
      <c r="H47" s="32" t="s">
        <v>325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ht="12.75" customHeight="1">
      <c r="A48" s="83">
        <v>45474</v>
      </c>
      <c r="B48" s="32">
        <v>543280</v>
      </c>
      <c r="C48" s="31" t="s">
        <v>1132</v>
      </c>
      <c r="D48" s="31" t="s">
        <v>1136</v>
      </c>
      <c r="E48" s="31" t="s">
        <v>530</v>
      </c>
      <c r="F48" s="84">
        <v>600000</v>
      </c>
      <c r="G48" s="32">
        <v>872</v>
      </c>
      <c r="H48" s="32" t="s">
        <v>325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ht="12.75" customHeight="1">
      <c r="A49" s="83">
        <v>45474</v>
      </c>
      <c r="B49" s="32">
        <v>514330</v>
      </c>
      <c r="C49" s="31" t="s">
        <v>1031</v>
      </c>
      <c r="D49" s="31" t="s">
        <v>1137</v>
      </c>
      <c r="E49" s="31" t="s">
        <v>529</v>
      </c>
      <c r="F49" s="84">
        <v>95000</v>
      </c>
      <c r="G49" s="32">
        <v>146.17</v>
      </c>
      <c r="H49" s="32" t="s">
        <v>325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ht="12.75" customHeight="1">
      <c r="A50" s="83">
        <v>45474</v>
      </c>
      <c r="B50" s="32">
        <v>514330</v>
      </c>
      <c r="C50" s="31" t="s">
        <v>1031</v>
      </c>
      <c r="D50" s="31" t="s">
        <v>919</v>
      </c>
      <c r="E50" s="31" t="s">
        <v>530</v>
      </c>
      <c r="F50" s="84">
        <v>67923</v>
      </c>
      <c r="G50" s="32">
        <v>146.16</v>
      </c>
      <c r="H50" s="32" t="s">
        <v>325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ht="12.75" customHeight="1">
      <c r="A51" s="83">
        <v>45474</v>
      </c>
      <c r="B51" s="32">
        <v>531512</v>
      </c>
      <c r="C51" s="31" t="s">
        <v>1049</v>
      </c>
      <c r="D51" s="31" t="s">
        <v>1138</v>
      </c>
      <c r="E51" s="31" t="s">
        <v>529</v>
      </c>
      <c r="F51" s="84">
        <v>82300</v>
      </c>
      <c r="G51" s="32">
        <v>12.15</v>
      </c>
      <c r="H51" s="32" t="s">
        <v>325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ht="12.75" customHeight="1">
      <c r="A52" s="83">
        <v>45474</v>
      </c>
      <c r="B52" s="32">
        <v>531512</v>
      </c>
      <c r="C52" s="31" t="s">
        <v>1049</v>
      </c>
      <c r="D52" s="31" t="s">
        <v>1050</v>
      </c>
      <c r="E52" s="31" t="s">
        <v>530</v>
      </c>
      <c r="F52" s="84">
        <v>246182</v>
      </c>
      <c r="G52" s="32">
        <v>12.14</v>
      </c>
      <c r="H52" s="32" t="s">
        <v>325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8" ht="15" customHeight="1">
      <c r="A53" s="83">
        <v>45474</v>
      </c>
      <c r="B53" s="32">
        <v>531512</v>
      </c>
      <c r="C53" s="31" t="s">
        <v>1049</v>
      </c>
      <c r="D53" s="31" t="s">
        <v>1050</v>
      </c>
      <c r="E53" s="31" t="s">
        <v>529</v>
      </c>
      <c r="F53" s="84">
        <v>7621</v>
      </c>
      <c r="G53" s="32">
        <v>12.24</v>
      </c>
      <c r="H53" s="32" t="s">
        <v>325</v>
      </c>
    </row>
    <row r="54" spans="1:8" ht="15" customHeight="1">
      <c r="A54" s="83">
        <v>45474</v>
      </c>
      <c r="B54" s="32">
        <v>540198</v>
      </c>
      <c r="C54" s="31" t="s">
        <v>1139</v>
      </c>
      <c r="D54" s="31" t="s">
        <v>1140</v>
      </c>
      <c r="E54" s="31" t="s">
        <v>530</v>
      </c>
      <c r="F54" s="84">
        <v>43399</v>
      </c>
      <c r="G54" s="32">
        <v>39.3</v>
      </c>
      <c r="H54" s="32" t="s">
        <v>325</v>
      </c>
    </row>
    <row r="55" spans="1:8" ht="15" customHeight="1">
      <c r="A55" s="83">
        <v>45474</v>
      </c>
      <c r="B55" s="32">
        <v>540198</v>
      </c>
      <c r="C55" s="31" t="s">
        <v>1139</v>
      </c>
      <c r="D55" s="31" t="s">
        <v>1141</v>
      </c>
      <c r="E55" s="31" t="s">
        <v>529</v>
      </c>
      <c r="F55" s="84">
        <v>32925</v>
      </c>
      <c r="G55" s="32">
        <v>39.39</v>
      </c>
      <c r="H55" s="32" t="s">
        <v>325</v>
      </c>
    </row>
    <row r="56" spans="1:8" ht="15" customHeight="1">
      <c r="A56" s="83">
        <v>45474</v>
      </c>
      <c r="B56" s="32">
        <v>511557</v>
      </c>
      <c r="C56" s="31" t="s">
        <v>1142</v>
      </c>
      <c r="D56" s="31" t="s">
        <v>1143</v>
      </c>
      <c r="E56" s="31" t="s">
        <v>529</v>
      </c>
      <c r="F56" s="84">
        <v>1730001</v>
      </c>
      <c r="G56" s="32">
        <v>1.22</v>
      </c>
      <c r="H56" s="32" t="s">
        <v>325</v>
      </c>
    </row>
    <row r="57" spans="1:8" ht="15" customHeight="1">
      <c r="A57" s="83">
        <v>45474</v>
      </c>
      <c r="B57" s="32">
        <v>544091</v>
      </c>
      <c r="C57" s="31" t="s">
        <v>1144</v>
      </c>
      <c r="D57" s="31" t="s">
        <v>1145</v>
      </c>
      <c r="E57" s="31" t="s">
        <v>530</v>
      </c>
      <c r="F57" s="84">
        <v>104400</v>
      </c>
      <c r="G57" s="32">
        <v>201.55</v>
      </c>
      <c r="H57" s="32" t="s">
        <v>325</v>
      </c>
    </row>
    <row r="58" spans="1:8" ht="15" customHeight="1">
      <c r="A58" s="83">
        <v>45474</v>
      </c>
      <c r="B58" s="32">
        <v>544091</v>
      </c>
      <c r="C58" s="31" t="s">
        <v>1144</v>
      </c>
      <c r="D58" s="31" t="s">
        <v>1146</v>
      </c>
      <c r="E58" s="31" t="s">
        <v>530</v>
      </c>
      <c r="F58" s="84">
        <v>50400</v>
      </c>
      <c r="G58" s="32">
        <v>193.29</v>
      </c>
      <c r="H58" s="32" t="s">
        <v>325</v>
      </c>
    </row>
    <row r="59" spans="1:8" ht="15" customHeight="1">
      <c r="A59" s="83">
        <v>45474</v>
      </c>
      <c r="B59" s="32">
        <v>544091</v>
      </c>
      <c r="C59" s="31" t="s">
        <v>1144</v>
      </c>
      <c r="D59" s="31" t="s">
        <v>1147</v>
      </c>
      <c r="E59" s="31" t="s">
        <v>530</v>
      </c>
      <c r="F59" s="84">
        <v>62400</v>
      </c>
      <c r="G59" s="32">
        <v>204.56</v>
      </c>
      <c r="H59" s="32" t="s">
        <v>325</v>
      </c>
    </row>
    <row r="60" spans="1:8" ht="15" customHeight="1">
      <c r="A60" s="83">
        <v>45474</v>
      </c>
      <c r="B60" s="32">
        <v>544091</v>
      </c>
      <c r="C60" s="31" t="s">
        <v>1144</v>
      </c>
      <c r="D60" s="31" t="s">
        <v>1147</v>
      </c>
      <c r="E60" s="31" t="s">
        <v>529</v>
      </c>
      <c r="F60" s="84">
        <v>62400</v>
      </c>
      <c r="G60" s="32">
        <v>203.95</v>
      </c>
      <c r="H60" s="32" t="s">
        <v>325</v>
      </c>
    </row>
    <row r="61" spans="1:8" ht="15" customHeight="1">
      <c r="A61" s="83">
        <v>45474</v>
      </c>
      <c r="B61" s="32">
        <v>544091</v>
      </c>
      <c r="C61" s="31" t="s">
        <v>1144</v>
      </c>
      <c r="D61" s="31" t="s">
        <v>1148</v>
      </c>
      <c r="E61" s="31" t="s">
        <v>529</v>
      </c>
      <c r="F61" s="84">
        <v>52800</v>
      </c>
      <c r="G61" s="32">
        <v>195.28</v>
      </c>
      <c r="H61" s="32" t="s">
        <v>325</v>
      </c>
    </row>
    <row r="62" spans="1:8" ht="15" customHeight="1">
      <c r="A62" s="83">
        <v>45474</v>
      </c>
      <c r="B62" s="32">
        <v>541601</v>
      </c>
      <c r="C62" s="31" t="s">
        <v>1051</v>
      </c>
      <c r="D62" s="31" t="s">
        <v>1053</v>
      </c>
      <c r="E62" s="31" t="s">
        <v>529</v>
      </c>
      <c r="F62" s="84">
        <v>300000</v>
      </c>
      <c r="G62" s="32">
        <v>5.8</v>
      </c>
      <c r="H62" s="32" t="s">
        <v>325</v>
      </c>
    </row>
    <row r="63" spans="1:8" ht="15" customHeight="1">
      <c r="A63" s="83">
        <v>45474</v>
      </c>
      <c r="B63" s="32">
        <v>541601</v>
      </c>
      <c r="C63" s="31" t="s">
        <v>1051</v>
      </c>
      <c r="D63" s="31" t="s">
        <v>1053</v>
      </c>
      <c r="E63" s="31" t="s">
        <v>530</v>
      </c>
      <c r="F63" s="84">
        <v>7271044</v>
      </c>
      <c r="G63" s="32">
        <v>5.75</v>
      </c>
      <c r="H63" s="32" t="s">
        <v>325</v>
      </c>
    </row>
    <row r="64" spans="1:8" ht="15" customHeight="1">
      <c r="A64" s="83">
        <v>45474</v>
      </c>
      <c r="B64" s="32">
        <v>541601</v>
      </c>
      <c r="C64" s="31" t="s">
        <v>1051</v>
      </c>
      <c r="D64" s="31" t="s">
        <v>1058</v>
      </c>
      <c r="E64" s="31" t="s">
        <v>530</v>
      </c>
      <c r="F64" s="84">
        <v>7360310</v>
      </c>
      <c r="G64" s="32">
        <v>5.82</v>
      </c>
      <c r="H64" s="32" t="s">
        <v>325</v>
      </c>
    </row>
    <row r="65" spans="1:8" ht="15" customHeight="1">
      <c r="A65" s="83">
        <v>45474</v>
      </c>
      <c r="B65" s="32">
        <v>541601</v>
      </c>
      <c r="C65" s="31" t="s">
        <v>1051</v>
      </c>
      <c r="D65" s="31" t="s">
        <v>1058</v>
      </c>
      <c r="E65" s="31" t="s">
        <v>529</v>
      </c>
      <c r="F65" s="84">
        <v>1500</v>
      </c>
      <c r="G65" s="32">
        <v>5.92</v>
      </c>
      <c r="H65" s="32" t="s">
        <v>325</v>
      </c>
    </row>
    <row r="66" spans="1:8" ht="15" customHeight="1">
      <c r="A66" s="83">
        <v>45474</v>
      </c>
      <c r="B66" s="32">
        <v>541601</v>
      </c>
      <c r="C66" s="31" t="s">
        <v>1051</v>
      </c>
      <c r="D66" s="31" t="s">
        <v>1050</v>
      </c>
      <c r="E66" s="31" t="s">
        <v>529</v>
      </c>
      <c r="F66" s="84">
        <v>4071190</v>
      </c>
      <c r="G66" s="32">
        <v>5.85</v>
      </c>
      <c r="H66" s="32" t="s">
        <v>325</v>
      </c>
    </row>
    <row r="67" spans="1:8" ht="15" customHeight="1">
      <c r="A67" s="83">
        <v>45474</v>
      </c>
      <c r="B67" s="32">
        <v>541601</v>
      </c>
      <c r="C67" s="31" t="s">
        <v>1051</v>
      </c>
      <c r="D67" s="31" t="s">
        <v>1050</v>
      </c>
      <c r="E67" s="31" t="s">
        <v>530</v>
      </c>
      <c r="F67" s="84">
        <v>4486788</v>
      </c>
      <c r="G67" s="32">
        <v>5.87</v>
      </c>
      <c r="H67" s="32" t="s">
        <v>325</v>
      </c>
    </row>
    <row r="68" spans="1:8" ht="15" customHeight="1">
      <c r="A68" s="83">
        <v>45474</v>
      </c>
      <c r="B68" s="32">
        <v>541601</v>
      </c>
      <c r="C68" s="31" t="s">
        <v>1051</v>
      </c>
      <c r="D68" s="31" t="s">
        <v>1052</v>
      </c>
      <c r="E68" s="31" t="s">
        <v>529</v>
      </c>
      <c r="F68" s="84">
        <v>4485014</v>
      </c>
      <c r="G68" s="32">
        <v>5.84</v>
      </c>
      <c r="H68" s="32" t="s">
        <v>325</v>
      </c>
    </row>
    <row r="69" spans="1:8" ht="15" customHeight="1">
      <c r="A69" s="83">
        <v>45474</v>
      </c>
      <c r="B69" s="32">
        <v>531893</v>
      </c>
      <c r="C69" s="31" t="s">
        <v>946</v>
      </c>
      <c r="D69" s="31" t="s">
        <v>949</v>
      </c>
      <c r="E69" s="31" t="s">
        <v>529</v>
      </c>
      <c r="F69" s="84">
        <v>968517</v>
      </c>
      <c r="G69" s="32">
        <v>0.85</v>
      </c>
      <c r="H69" s="32" t="s">
        <v>325</v>
      </c>
    </row>
    <row r="70" spans="1:8" ht="15" customHeight="1">
      <c r="A70" s="83">
        <v>45474</v>
      </c>
      <c r="B70" s="32">
        <v>531893</v>
      </c>
      <c r="C70" s="31" t="s">
        <v>946</v>
      </c>
      <c r="D70" s="31" t="s">
        <v>1036</v>
      </c>
      <c r="E70" s="31" t="s">
        <v>530</v>
      </c>
      <c r="F70" s="84">
        <v>4447006</v>
      </c>
      <c r="G70" s="32">
        <v>0.86</v>
      </c>
      <c r="H70" s="32" t="s">
        <v>325</v>
      </c>
    </row>
    <row r="71" spans="1:8" ht="15" customHeight="1">
      <c r="A71" s="83">
        <v>45474</v>
      </c>
      <c r="B71" s="32">
        <v>531893</v>
      </c>
      <c r="C71" s="31" t="s">
        <v>946</v>
      </c>
      <c r="D71" s="31" t="s">
        <v>949</v>
      </c>
      <c r="E71" s="31" t="s">
        <v>530</v>
      </c>
      <c r="F71" s="84">
        <v>3050000</v>
      </c>
      <c r="G71" s="32">
        <v>0.86</v>
      </c>
      <c r="H71" s="32" t="s">
        <v>325</v>
      </c>
    </row>
    <row r="72" spans="1:8" ht="15" customHeight="1">
      <c r="A72" s="83">
        <v>45474</v>
      </c>
      <c r="B72" s="32">
        <v>531893</v>
      </c>
      <c r="C72" s="31" t="s">
        <v>946</v>
      </c>
      <c r="D72" s="31" t="s">
        <v>1149</v>
      </c>
      <c r="E72" s="31" t="s">
        <v>530</v>
      </c>
      <c r="F72" s="84">
        <v>3000000</v>
      </c>
      <c r="G72" s="32">
        <v>0.86</v>
      </c>
      <c r="H72" s="32" t="s">
        <v>325</v>
      </c>
    </row>
    <row r="73" spans="1:8" ht="15" customHeight="1">
      <c r="A73" s="83">
        <v>45474</v>
      </c>
      <c r="B73" s="32">
        <v>506906</v>
      </c>
      <c r="C73" s="31" t="s">
        <v>1150</v>
      </c>
      <c r="D73" s="31" t="s">
        <v>1151</v>
      </c>
      <c r="E73" s="31" t="s">
        <v>529</v>
      </c>
      <c r="F73" s="84">
        <v>127509</v>
      </c>
      <c r="G73" s="32">
        <v>3.08</v>
      </c>
      <c r="H73" s="32" t="s">
        <v>325</v>
      </c>
    </row>
    <row r="74" spans="1:8" ht="15" customHeight="1">
      <c r="A74" s="83">
        <v>45474</v>
      </c>
      <c r="B74" s="32">
        <v>506906</v>
      </c>
      <c r="C74" s="31" t="s">
        <v>1150</v>
      </c>
      <c r="D74" s="31" t="s">
        <v>1152</v>
      </c>
      <c r="E74" s="31" t="s">
        <v>530</v>
      </c>
      <c r="F74" s="84">
        <v>139359</v>
      </c>
      <c r="G74" s="32">
        <v>2.95</v>
      </c>
      <c r="H74" s="32" t="s">
        <v>325</v>
      </c>
    </row>
    <row r="75" spans="1:8" ht="15" customHeight="1">
      <c r="A75" s="83">
        <v>45474</v>
      </c>
      <c r="B75" s="32">
        <v>512399</v>
      </c>
      <c r="C75" s="31" t="s">
        <v>1153</v>
      </c>
      <c r="D75" s="31" t="s">
        <v>1154</v>
      </c>
      <c r="E75" s="31" t="s">
        <v>529</v>
      </c>
      <c r="F75" s="84">
        <v>1187945</v>
      </c>
      <c r="G75" s="32">
        <v>18.58</v>
      </c>
      <c r="H75" s="32" t="s">
        <v>325</v>
      </c>
    </row>
    <row r="76" spans="1:8" ht="15" customHeight="1">
      <c r="A76" s="83">
        <v>45474</v>
      </c>
      <c r="B76" s="32">
        <v>512399</v>
      </c>
      <c r="C76" s="31" t="s">
        <v>1153</v>
      </c>
      <c r="D76" s="31" t="s">
        <v>1155</v>
      </c>
      <c r="E76" s="31" t="s">
        <v>530</v>
      </c>
      <c r="F76" s="84">
        <v>1750000</v>
      </c>
      <c r="G76" s="32">
        <v>18.58</v>
      </c>
      <c r="H76" s="32" t="s">
        <v>325</v>
      </c>
    </row>
    <row r="77" spans="1:8" ht="15" customHeight="1">
      <c r="A77" s="83">
        <v>45474</v>
      </c>
      <c r="B77" s="32">
        <v>512399</v>
      </c>
      <c r="C77" s="31" t="s">
        <v>1153</v>
      </c>
      <c r="D77" s="31" t="s">
        <v>1156</v>
      </c>
      <c r="E77" s="31" t="s">
        <v>530</v>
      </c>
      <c r="F77" s="84">
        <v>602500</v>
      </c>
      <c r="G77" s="32">
        <v>18.58</v>
      </c>
      <c r="H77" s="32" t="s">
        <v>325</v>
      </c>
    </row>
    <row r="78" spans="1:8" ht="15" customHeight="1">
      <c r="A78" s="83">
        <v>45474</v>
      </c>
      <c r="B78" s="32">
        <v>512399</v>
      </c>
      <c r="C78" s="31" t="s">
        <v>1153</v>
      </c>
      <c r="D78" s="31" t="s">
        <v>1157</v>
      </c>
      <c r="E78" s="31" t="s">
        <v>529</v>
      </c>
      <c r="F78" s="84">
        <v>1000000</v>
      </c>
      <c r="G78" s="32">
        <v>18.58</v>
      </c>
      <c r="H78" s="32" t="s">
        <v>325</v>
      </c>
    </row>
    <row r="79" spans="1:8" ht="15" customHeight="1">
      <c r="A79" s="83">
        <v>45474</v>
      </c>
      <c r="B79" s="32">
        <v>539199</v>
      </c>
      <c r="C79" s="31" t="s">
        <v>1158</v>
      </c>
      <c r="D79" s="31" t="s">
        <v>1159</v>
      </c>
      <c r="E79" s="31" t="s">
        <v>530</v>
      </c>
      <c r="F79" s="84">
        <v>1044153</v>
      </c>
      <c r="G79" s="32">
        <v>400.19</v>
      </c>
      <c r="H79" s="32" t="s">
        <v>325</v>
      </c>
    </row>
    <row r="80" spans="1:8" ht="15" customHeight="1">
      <c r="A80" s="83">
        <v>45474</v>
      </c>
      <c r="B80" s="32">
        <v>539199</v>
      </c>
      <c r="C80" s="31" t="s">
        <v>1158</v>
      </c>
      <c r="D80" s="31" t="s">
        <v>1160</v>
      </c>
      <c r="E80" s="31" t="s">
        <v>529</v>
      </c>
      <c r="F80" s="84">
        <v>850000</v>
      </c>
      <c r="G80" s="32">
        <v>396.34</v>
      </c>
      <c r="H80" s="32" t="s">
        <v>325</v>
      </c>
    </row>
    <row r="81" spans="1:8" ht="15" customHeight="1">
      <c r="A81" s="83">
        <v>45474</v>
      </c>
      <c r="B81" s="32">
        <v>540147</v>
      </c>
      <c r="C81" s="31" t="s">
        <v>1055</v>
      </c>
      <c r="D81" s="31" t="s">
        <v>949</v>
      </c>
      <c r="E81" s="31" t="s">
        <v>530</v>
      </c>
      <c r="F81" s="84">
        <v>373302</v>
      </c>
      <c r="G81" s="32">
        <v>6.79</v>
      </c>
      <c r="H81" s="32" t="s">
        <v>325</v>
      </c>
    </row>
    <row r="82" spans="1:8" ht="15" customHeight="1">
      <c r="A82" s="83">
        <v>45474</v>
      </c>
      <c r="B82" s="32">
        <v>540147</v>
      </c>
      <c r="C82" s="31" t="s">
        <v>1055</v>
      </c>
      <c r="D82" s="31" t="s">
        <v>949</v>
      </c>
      <c r="E82" s="31" t="s">
        <v>529</v>
      </c>
      <c r="F82" s="84">
        <v>383302</v>
      </c>
      <c r="G82" s="32">
        <v>6.98</v>
      </c>
      <c r="H82" s="32" t="s">
        <v>325</v>
      </c>
    </row>
    <row r="83" spans="1:8" ht="15" customHeight="1">
      <c r="A83" s="83">
        <v>45474</v>
      </c>
      <c r="B83" s="32">
        <v>538975</v>
      </c>
      <c r="C83" s="31" t="s">
        <v>1161</v>
      </c>
      <c r="D83" s="31" t="s">
        <v>950</v>
      </c>
      <c r="E83" s="31" t="s">
        <v>529</v>
      </c>
      <c r="F83" s="84">
        <v>11631672</v>
      </c>
      <c r="G83" s="32">
        <v>0.39</v>
      </c>
      <c r="H83" s="32" t="s">
        <v>325</v>
      </c>
    </row>
    <row r="84" spans="1:8" ht="15" customHeight="1">
      <c r="A84" s="83">
        <v>45474</v>
      </c>
      <c r="B84" s="32">
        <v>538975</v>
      </c>
      <c r="C84" s="31" t="s">
        <v>1161</v>
      </c>
      <c r="D84" s="31" t="s">
        <v>950</v>
      </c>
      <c r="E84" s="31" t="s">
        <v>530</v>
      </c>
      <c r="F84" s="84">
        <v>5731672</v>
      </c>
      <c r="G84" s="32">
        <v>0.39</v>
      </c>
      <c r="H84" s="32" t="s">
        <v>325</v>
      </c>
    </row>
    <row r="85" spans="1:8" ht="15" customHeight="1">
      <c r="A85" s="83">
        <v>45474</v>
      </c>
      <c r="B85" s="32">
        <v>538975</v>
      </c>
      <c r="C85" s="31" t="s">
        <v>1161</v>
      </c>
      <c r="D85" s="31" t="s">
        <v>956</v>
      </c>
      <c r="E85" s="31" t="s">
        <v>529</v>
      </c>
      <c r="F85" s="84">
        <v>11832423</v>
      </c>
      <c r="G85" s="32">
        <v>0.38</v>
      </c>
      <c r="H85" s="32" t="s">
        <v>325</v>
      </c>
    </row>
    <row r="86" spans="1:8" ht="15" customHeight="1">
      <c r="A86" s="83">
        <v>45474</v>
      </c>
      <c r="B86" s="32">
        <v>538975</v>
      </c>
      <c r="C86" s="31" t="s">
        <v>1161</v>
      </c>
      <c r="D86" s="31" t="s">
        <v>956</v>
      </c>
      <c r="E86" s="31" t="s">
        <v>530</v>
      </c>
      <c r="F86" s="84">
        <v>11832423</v>
      </c>
      <c r="G86" s="32">
        <v>0.39</v>
      </c>
      <c r="H86" s="32" t="s">
        <v>325</v>
      </c>
    </row>
    <row r="87" spans="1:8" ht="15" customHeight="1">
      <c r="A87" s="83">
        <v>45474</v>
      </c>
      <c r="B87" s="32">
        <v>526479</v>
      </c>
      <c r="C87" s="31" t="s">
        <v>1162</v>
      </c>
      <c r="D87" s="31" t="s">
        <v>1163</v>
      </c>
      <c r="E87" s="31" t="s">
        <v>530</v>
      </c>
      <c r="F87" s="84">
        <v>50013</v>
      </c>
      <c r="G87" s="32">
        <v>90</v>
      </c>
      <c r="H87" s="32" t="s">
        <v>325</v>
      </c>
    </row>
    <row r="88" spans="1:8" ht="15" customHeight="1">
      <c r="A88" s="83">
        <v>45474</v>
      </c>
      <c r="B88" s="32">
        <v>526479</v>
      </c>
      <c r="C88" s="31" t="s">
        <v>1162</v>
      </c>
      <c r="D88" s="31" t="s">
        <v>1101</v>
      </c>
      <c r="E88" s="31" t="s">
        <v>529</v>
      </c>
      <c r="F88" s="84">
        <v>51807</v>
      </c>
      <c r="G88" s="32">
        <v>90</v>
      </c>
      <c r="H88" s="32" t="s">
        <v>325</v>
      </c>
    </row>
    <row r="89" spans="1:8" ht="15" customHeight="1">
      <c r="A89" s="83">
        <v>45474</v>
      </c>
      <c r="B89" s="32">
        <v>531398</v>
      </c>
      <c r="C89" s="31" t="s">
        <v>1164</v>
      </c>
      <c r="D89" s="31" t="s">
        <v>1165</v>
      </c>
      <c r="E89" s="31" t="s">
        <v>529</v>
      </c>
      <c r="F89" s="84">
        <v>59359</v>
      </c>
      <c r="G89" s="32">
        <v>182.23</v>
      </c>
      <c r="H89" s="32" t="s">
        <v>325</v>
      </c>
    </row>
    <row r="90" spans="1:8" ht="15" customHeight="1">
      <c r="A90" s="83">
        <v>45474</v>
      </c>
      <c r="B90" s="32">
        <v>543745</v>
      </c>
      <c r="C90" s="31" t="s">
        <v>1166</v>
      </c>
      <c r="D90" s="31" t="s">
        <v>1167</v>
      </c>
      <c r="E90" s="31" t="s">
        <v>530</v>
      </c>
      <c r="F90" s="84">
        <v>480000</v>
      </c>
      <c r="G90" s="32">
        <v>10.98</v>
      </c>
      <c r="H90" s="32" t="s">
        <v>325</v>
      </c>
    </row>
    <row r="91" spans="1:8" ht="15" customHeight="1">
      <c r="A91" s="83">
        <v>45474</v>
      </c>
      <c r="B91" s="32">
        <v>543745</v>
      </c>
      <c r="C91" s="31" t="s">
        <v>1166</v>
      </c>
      <c r="D91" s="31" t="s">
        <v>1168</v>
      </c>
      <c r="E91" s="31" t="s">
        <v>529</v>
      </c>
      <c r="F91" s="84">
        <v>300000</v>
      </c>
      <c r="G91" s="32">
        <v>10.94</v>
      </c>
      <c r="H91" s="32" t="s">
        <v>325</v>
      </c>
    </row>
    <row r="92" spans="1:8" ht="15" customHeight="1">
      <c r="A92" s="83">
        <v>45474</v>
      </c>
      <c r="B92" s="32">
        <v>531039</v>
      </c>
      <c r="C92" s="31" t="s">
        <v>1169</v>
      </c>
      <c r="D92" s="31" t="s">
        <v>1170</v>
      </c>
      <c r="E92" s="31" t="s">
        <v>529</v>
      </c>
      <c r="F92" s="84">
        <v>40529</v>
      </c>
      <c r="G92" s="32">
        <v>12.73</v>
      </c>
      <c r="H92" s="32" t="s">
        <v>325</v>
      </c>
    </row>
    <row r="93" spans="1:8" ht="15" customHeight="1">
      <c r="A93" s="83">
        <v>45474</v>
      </c>
      <c r="B93" s="32">
        <v>531039</v>
      </c>
      <c r="C93" s="31" t="s">
        <v>1169</v>
      </c>
      <c r="D93" s="31" t="s">
        <v>1171</v>
      </c>
      <c r="E93" s="31" t="s">
        <v>529</v>
      </c>
      <c r="F93" s="84">
        <v>50000</v>
      </c>
      <c r="G93" s="32">
        <v>12.73</v>
      </c>
      <c r="H93" s="32" t="s">
        <v>325</v>
      </c>
    </row>
    <row r="94" spans="1:8" ht="15" customHeight="1">
      <c r="A94" s="83">
        <v>45474</v>
      </c>
      <c r="B94" s="32">
        <v>531039</v>
      </c>
      <c r="C94" s="31" t="s">
        <v>1169</v>
      </c>
      <c r="D94" s="31" t="s">
        <v>1172</v>
      </c>
      <c r="E94" s="31" t="s">
        <v>529</v>
      </c>
      <c r="F94" s="84">
        <v>70894</v>
      </c>
      <c r="G94" s="32">
        <v>12.73</v>
      </c>
      <c r="H94" s="32" t="s">
        <v>325</v>
      </c>
    </row>
    <row r="95" spans="1:8" ht="15" customHeight="1">
      <c r="A95" s="83">
        <v>45474</v>
      </c>
      <c r="B95" s="32">
        <v>531039</v>
      </c>
      <c r="C95" s="31" t="s">
        <v>1169</v>
      </c>
      <c r="D95" s="31" t="s">
        <v>1173</v>
      </c>
      <c r="E95" s="31" t="s">
        <v>530</v>
      </c>
      <c r="F95" s="84">
        <v>32000</v>
      </c>
      <c r="G95" s="32">
        <v>12.73</v>
      </c>
      <c r="H95" s="32" t="s">
        <v>325</v>
      </c>
    </row>
    <row r="96" spans="1:8" ht="15" customHeight="1">
      <c r="A96" s="83">
        <v>45474</v>
      </c>
      <c r="B96" s="32">
        <v>531039</v>
      </c>
      <c r="C96" s="31" t="s">
        <v>1169</v>
      </c>
      <c r="D96" s="31" t="s">
        <v>1174</v>
      </c>
      <c r="E96" s="31" t="s">
        <v>530</v>
      </c>
      <c r="F96" s="84">
        <v>41200</v>
      </c>
      <c r="G96" s="32">
        <v>12.73</v>
      </c>
      <c r="H96" s="32" t="s">
        <v>325</v>
      </c>
    </row>
    <row r="97" spans="1:8" ht="15" customHeight="1">
      <c r="A97" s="83">
        <v>45474</v>
      </c>
      <c r="B97" s="32">
        <v>531039</v>
      </c>
      <c r="C97" s="31" t="s">
        <v>1169</v>
      </c>
      <c r="D97" s="31" t="s">
        <v>919</v>
      </c>
      <c r="E97" s="31" t="s">
        <v>530</v>
      </c>
      <c r="F97" s="84">
        <v>100000</v>
      </c>
      <c r="G97" s="32">
        <v>12.73</v>
      </c>
      <c r="H97" s="32" t="s">
        <v>325</v>
      </c>
    </row>
    <row r="98" spans="1:8" ht="15" customHeight="1">
      <c r="A98" s="83">
        <v>45474</v>
      </c>
      <c r="B98" s="32">
        <v>521005</v>
      </c>
      <c r="C98" s="31" t="s">
        <v>1175</v>
      </c>
      <c r="D98" s="31" t="s">
        <v>1176</v>
      </c>
      <c r="E98" s="31" t="s">
        <v>530</v>
      </c>
      <c r="F98" s="84">
        <v>80000</v>
      </c>
      <c r="G98" s="32">
        <v>44.68</v>
      </c>
      <c r="H98" s="32" t="s">
        <v>325</v>
      </c>
    </row>
    <row r="99" spans="1:8" ht="15" customHeight="1">
      <c r="A99" s="83">
        <v>45474</v>
      </c>
      <c r="B99" s="32">
        <v>542765</v>
      </c>
      <c r="C99" s="31" t="s">
        <v>1177</v>
      </c>
      <c r="D99" s="31" t="s">
        <v>1178</v>
      </c>
      <c r="E99" s="31" t="s">
        <v>530</v>
      </c>
      <c r="F99" s="84">
        <v>2000</v>
      </c>
      <c r="G99" s="32">
        <v>237.6</v>
      </c>
      <c r="H99" s="32" t="s">
        <v>325</v>
      </c>
    </row>
    <row r="100" spans="1:8" ht="15" customHeight="1">
      <c r="A100" s="83">
        <v>45474</v>
      </c>
      <c r="B100" s="32">
        <v>542765</v>
      </c>
      <c r="C100" s="31" t="s">
        <v>1177</v>
      </c>
      <c r="D100" s="31" t="s">
        <v>1179</v>
      </c>
      <c r="E100" s="31" t="s">
        <v>529</v>
      </c>
      <c r="F100" s="84">
        <v>4000</v>
      </c>
      <c r="G100" s="32">
        <v>250.05</v>
      </c>
      <c r="H100" s="32" t="s">
        <v>325</v>
      </c>
    </row>
    <row r="101" spans="1:8" ht="15" customHeight="1">
      <c r="A101" s="83">
        <v>45474</v>
      </c>
      <c r="B101" s="32">
        <v>540726</v>
      </c>
      <c r="C101" s="31" t="s">
        <v>992</v>
      </c>
      <c r="D101" s="31" t="s">
        <v>1180</v>
      </c>
      <c r="E101" s="31" t="s">
        <v>530</v>
      </c>
      <c r="F101" s="84">
        <v>75000</v>
      </c>
      <c r="G101" s="32">
        <v>39.29</v>
      </c>
      <c r="H101" s="32" t="s">
        <v>325</v>
      </c>
    </row>
    <row r="102" spans="1:8" ht="15" customHeight="1">
      <c r="A102" s="83">
        <v>45474</v>
      </c>
      <c r="B102" s="32">
        <v>539040</v>
      </c>
      <c r="C102" s="31" t="s">
        <v>1057</v>
      </c>
      <c r="D102" s="31" t="s">
        <v>1181</v>
      </c>
      <c r="E102" s="31" t="s">
        <v>529</v>
      </c>
      <c r="F102" s="84">
        <v>300000</v>
      </c>
      <c r="G102" s="32">
        <v>24.38</v>
      </c>
      <c r="H102" s="32" t="s">
        <v>325</v>
      </c>
    </row>
    <row r="103" spans="1:8" ht="15" customHeight="1">
      <c r="A103" s="83">
        <v>45474</v>
      </c>
      <c r="B103" s="32">
        <v>539040</v>
      </c>
      <c r="C103" s="31" t="s">
        <v>1057</v>
      </c>
      <c r="D103" s="31" t="s">
        <v>1182</v>
      </c>
      <c r="E103" s="31" t="s">
        <v>530</v>
      </c>
      <c r="F103" s="84">
        <v>357544</v>
      </c>
      <c r="G103" s="32">
        <v>24.38</v>
      </c>
      <c r="H103" s="32" t="s">
        <v>325</v>
      </c>
    </row>
    <row r="104" spans="1:8" ht="15" customHeight="1">
      <c r="A104" s="83">
        <v>45474</v>
      </c>
      <c r="B104" s="32">
        <v>531025</v>
      </c>
      <c r="C104" s="31" t="s">
        <v>1059</v>
      </c>
      <c r="D104" s="31" t="s">
        <v>1060</v>
      </c>
      <c r="E104" s="31" t="s">
        <v>529</v>
      </c>
      <c r="F104" s="84">
        <v>4138166</v>
      </c>
      <c r="G104" s="32">
        <v>0.89</v>
      </c>
      <c r="H104" s="32" t="s">
        <v>325</v>
      </c>
    </row>
    <row r="105" spans="1:8" ht="15" customHeight="1">
      <c r="A105" s="83">
        <v>45474</v>
      </c>
      <c r="B105" s="32">
        <v>531025</v>
      </c>
      <c r="C105" s="31" t="s">
        <v>1059</v>
      </c>
      <c r="D105" s="31" t="s">
        <v>1060</v>
      </c>
      <c r="E105" s="31" t="s">
        <v>530</v>
      </c>
      <c r="F105" s="84">
        <v>943965</v>
      </c>
      <c r="G105" s="32">
        <v>0.88</v>
      </c>
      <c r="H105" s="32" t="s">
        <v>325</v>
      </c>
    </row>
    <row r="106" spans="1:8" ht="15" customHeight="1">
      <c r="A106" s="83">
        <v>45474</v>
      </c>
      <c r="B106" s="32" t="s">
        <v>1061</v>
      </c>
      <c r="C106" s="31" t="s">
        <v>1062</v>
      </c>
      <c r="D106" s="31" t="s">
        <v>1064</v>
      </c>
      <c r="E106" s="31" t="s">
        <v>529</v>
      </c>
      <c r="F106" s="84">
        <v>526998</v>
      </c>
      <c r="G106" s="32">
        <v>205.86</v>
      </c>
      <c r="H106" s="32" t="s">
        <v>847</v>
      </c>
    </row>
    <row r="107" spans="1:8" ht="15" customHeight="1">
      <c r="A107" s="83">
        <v>45474</v>
      </c>
      <c r="B107" s="32" t="s">
        <v>1061</v>
      </c>
      <c r="C107" s="31" t="s">
        <v>1062</v>
      </c>
      <c r="D107" s="31" t="s">
        <v>889</v>
      </c>
      <c r="E107" s="31" t="s">
        <v>529</v>
      </c>
      <c r="F107" s="84">
        <v>614428</v>
      </c>
      <c r="G107" s="32">
        <v>200.26</v>
      </c>
      <c r="H107" s="32" t="s">
        <v>847</v>
      </c>
    </row>
    <row r="108" spans="1:8" ht="15" customHeight="1">
      <c r="A108" s="83">
        <v>45474</v>
      </c>
      <c r="B108" s="32" t="s">
        <v>1061</v>
      </c>
      <c r="C108" s="31" t="s">
        <v>1062</v>
      </c>
      <c r="D108" s="31" t="s">
        <v>993</v>
      </c>
      <c r="E108" s="31" t="s">
        <v>529</v>
      </c>
      <c r="F108" s="84">
        <v>313892</v>
      </c>
      <c r="G108" s="32">
        <v>202.92</v>
      </c>
      <c r="H108" s="32" t="s">
        <v>847</v>
      </c>
    </row>
    <row r="109" spans="1:8" ht="15" customHeight="1">
      <c r="A109" s="83">
        <v>45474</v>
      </c>
      <c r="B109" s="32" t="s">
        <v>1061</v>
      </c>
      <c r="C109" s="31" t="s">
        <v>1062</v>
      </c>
      <c r="D109" s="31" t="s">
        <v>929</v>
      </c>
      <c r="E109" s="31" t="s">
        <v>529</v>
      </c>
      <c r="F109" s="84">
        <v>603689</v>
      </c>
      <c r="G109" s="32">
        <v>204.82</v>
      </c>
      <c r="H109" s="32" t="s">
        <v>847</v>
      </c>
    </row>
    <row r="110" spans="1:8" ht="15" customHeight="1">
      <c r="A110" s="83">
        <v>45474</v>
      </c>
      <c r="B110" s="32" t="s">
        <v>1061</v>
      </c>
      <c r="C110" s="31" t="s">
        <v>1062</v>
      </c>
      <c r="D110" s="31" t="s">
        <v>1183</v>
      </c>
      <c r="E110" s="31" t="s">
        <v>529</v>
      </c>
      <c r="F110" s="84">
        <v>361941</v>
      </c>
      <c r="G110" s="32">
        <v>205.69</v>
      </c>
      <c r="H110" s="32" t="s">
        <v>847</v>
      </c>
    </row>
    <row r="111" spans="1:8" ht="15" customHeight="1">
      <c r="A111" s="83">
        <v>45474</v>
      </c>
      <c r="B111" s="32" t="s">
        <v>1184</v>
      </c>
      <c r="C111" s="31" t="s">
        <v>1185</v>
      </c>
      <c r="D111" s="31" t="s">
        <v>1032</v>
      </c>
      <c r="E111" s="31" t="s">
        <v>529</v>
      </c>
      <c r="F111" s="84">
        <v>250012</v>
      </c>
      <c r="G111" s="32">
        <v>114.32</v>
      </c>
      <c r="H111" s="32" t="s">
        <v>847</v>
      </c>
    </row>
    <row r="112" spans="1:8" ht="15" customHeight="1">
      <c r="A112" s="83">
        <v>45474</v>
      </c>
      <c r="B112" s="32" t="s">
        <v>1186</v>
      </c>
      <c r="C112" s="31" t="s">
        <v>1187</v>
      </c>
      <c r="D112" s="31" t="s">
        <v>1188</v>
      </c>
      <c r="E112" s="31" t="s">
        <v>529</v>
      </c>
      <c r="F112" s="84">
        <v>1764819</v>
      </c>
      <c r="G112" s="32">
        <v>22.53</v>
      </c>
      <c r="H112" s="32" t="s">
        <v>847</v>
      </c>
    </row>
    <row r="113" spans="1:8" ht="15" customHeight="1">
      <c r="A113" s="83">
        <v>45474</v>
      </c>
      <c r="B113" s="32" t="s">
        <v>1189</v>
      </c>
      <c r="C113" s="31" t="s">
        <v>1190</v>
      </c>
      <c r="D113" s="31" t="s">
        <v>1191</v>
      </c>
      <c r="E113" s="31" t="s">
        <v>529</v>
      </c>
      <c r="F113" s="84">
        <v>6400</v>
      </c>
      <c r="G113" s="32">
        <v>79.18</v>
      </c>
      <c r="H113" s="32" t="s">
        <v>847</v>
      </c>
    </row>
    <row r="114" spans="1:8" ht="15" customHeight="1">
      <c r="A114" s="83">
        <v>45474</v>
      </c>
      <c r="B114" s="32" t="s">
        <v>1189</v>
      </c>
      <c r="C114" s="31" t="s">
        <v>1190</v>
      </c>
      <c r="D114" s="31" t="s">
        <v>1192</v>
      </c>
      <c r="E114" s="31" t="s">
        <v>529</v>
      </c>
      <c r="F114" s="84">
        <v>3200</v>
      </c>
      <c r="G114" s="32">
        <v>86.5</v>
      </c>
      <c r="H114" s="32" t="s">
        <v>847</v>
      </c>
    </row>
    <row r="115" spans="1:8" ht="15" customHeight="1">
      <c r="A115" s="83">
        <v>45474</v>
      </c>
      <c r="B115" s="32" t="s">
        <v>1193</v>
      </c>
      <c r="C115" s="31" t="s">
        <v>1194</v>
      </c>
      <c r="D115" s="31" t="s">
        <v>889</v>
      </c>
      <c r="E115" s="31" t="s">
        <v>529</v>
      </c>
      <c r="F115" s="84">
        <v>273203</v>
      </c>
      <c r="G115" s="32">
        <v>683.26</v>
      </c>
      <c r="H115" s="32" t="s">
        <v>847</v>
      </c>
    </row>
    <row r="116" spans="1:8" ht="15" customHeight="1">
      <c r="A116" s="83">
        <v>45474</v>
      </c>
      <c r="B116" s="32" t="s">
        <v>1193</v>
      </c>
      <c r="C116" s="31" t="s">
        <v>1194</v>
      </c>
      <c r="D116" s="31" t="s">
        <v>1064</v>
      </c>
      <c r="E116" s="31" t="s">
        <v>529</v>
      </c>
      <c r="F116" s="84">
        <v>219112</v>
      </c>
      <c r="G116" s="32">
        <v>713.35</v>
      </c>
      <c r="H116" s="32" t="s">
        <v>847</v>
      </c>
    </row>
    <row r="117" spans="1:8" ht="15" customHeight="1">
      <c r="A117" s="83">
        <v>45474</v>
      </c>
      <c r="B117" s="32" t="s">
        <v>1193</v>
      </c>
      <c r="C117" s="31" t="s">
        <v>1194</v>
      </c>
      <c r="D117" s="31" t="s">
        <v>1195</v>
      </c>
      <c r="E117" s="31" t="s">
        <v>529</v>
      </c>
      <c r="F117" s="84">
        <v>141960</v>
      </c>
      <c r="G117" s="32">
        <v>707.2</v>
      </c>
      <c r="H117" s="32" t="s">
        <v>847</v>
      </c>
    </row>
    <row r="118" spans="1:8" ht="15" customHeight="1">
      <c r="A118" s="83">
        <v>45474</v>
      </c>
      <c r="B118" s="32" t="s">
        <v>1193</v>
      </c>
      <c r="C118" s="31" t="s">
        <v>1194</v>
      </c>
      <c r="D118" s="31" t="s">
        <v>929</v>
      </c>
      <c r="E118" s="31" t="s">
        <v>529</v>
      </c>
      <c r="F118" s="84">
        <v>298975</v>
      </c>
      <c r="G118" s="32">
        <v>700.6</v>
      </c>
      <c r="H118" s="32" t="s">
        <v>847</v>
      </c>
    </row>
    <row r="119" spans="1:8" ht="15" customHeight="1">
      <c r="A119" s="83">
        <v>45474</v>
      </c>
      <c r="B119" s="32" t="s">
        <v>1196</v>
      </c>
      <c r="C119" s="31" t="s">
        <v>1197</v>
      </c>
      <c r="D119" s="31" t="s">
        <v>889</v>
      </c>
      <c r="E119" s="31" t="s">
        <v>529</v>
      </c>
      <c r="F119" s="84">
        <v>156644</v>
      </c>
      <c r="G119" s="32">
        <v>540.05</v>
      </c>
      <c r="H119" s="32" t="s">
        <v>847</v>
      </c>
    </row>
    <row r="120" spans="1:8" ht="15" customHeight="1">
      <c r="A120" s="83">
        <v>45474</v>
      </c>
      <c r="B120" s="32" t="s">
        <v>1198</v>
      </c>
      <c r="C120" s="31" t="s">
        <v>1199</v>
      </c>
      <c r="D120" s="31" t="s">
        <v>889</v>
      </c>
      <c r="E120" s="31" t="s">
        <v>529</v>
      </c>
      <c r="F120" s="84">
        <v>933865</v>
      </c>
      <c r="G120" s="32">
        <v>384.79</v>
      </c>
      <c r="H120" s="32" t="s">
        <v>847</v>
      </c>
    </row>
    <row r="121" spans="1:8" ht="15" customHeight="1">
      <c r="A121" s="83">
        <v>45474</v>
      </c>
      <c r="B121" s="32" t="s">
        <v>1200</v>
      </c>
      <c r="C121" s="31" t="s">
        <v>1201</v>
      </c>
      <c r="D121" s="31" t="s">
        <v>1202</v>
      </c>
      <c r="E121" s="31" t="s">
        <v>529</v>
      </c>
      <c r="F121" s="84">
        <v>391135</v>
      </c>
      <c r="G121" s="32">
        <v>9.37</v>
      </c>
      <c r="H121" s="32" t="s">
        <v>847</v>
      </c>
    </row>
    <row r="122" spans="1:8" ht="15" customHeight="1">
      <c r="A122" s="83">
        <v>45474</v>
      </c>
      <c r="B122" s="32" t="s">
        <v>348</v>
      </c>
      <c r="C122" s="31" t="s">
        <v>1063</v>
      </c>
      <c r="D122" s="31" t="s">
        <v>889</v>
      </c>
      <c r="E122" s="31" t="s">
        <v>529</v>
      </c>
      <c r="F122" s="84">
        <v>592010</v>
      </c>
      <c r="G122" s="32">
        <v>2441.58</v>
      </c>
      <c r="H122" s="32" t="s">
        <v>847</v>
      </c>
    </row>
    <row r="123" spans="1:8" ht="15" customHeight="1">
      <c r="A123" s="83">
        <v>45474</v>
      </c>
      <c r="B123" s="32" t="s">
        <v>1203</v>
      </c>
      <c r="C123" s="31" t="s">
        <v>1204</v>
      </c>
      <c r="D123" s="31" t="s">
        <v>919</v>
      </c>
      <c r="E123" s="31" t="s">
        <v>529</v>
      </c>
      <c r="F123" s="84">
        <v>253000</v>
      </c>
      <c r="G123" s="32">
        <v>30.84</v>
      </c>
      <c r="H123" s="32" t="s">
        <v>847</v>
      </c>
    </row>
    <row r="124" spans="1:8" ht="15" customHeight="1">
      <c r="A124" s="83">
        <v>45474</v>
      </c>
      <c r="B124" s="32" t="s">
        <v>1203</v>
      </c>
      <c r="C124" s="31" t="s">
        <v>1204</v>
      </c>
      <c r="D124" s="31" t="s">
        <v>956</v>
      </c>
      <c r="E124" s="31" t="s">
        <v>529</v>
      </c>
      <c r="F124" s="84">
        <v>237000</v>
      </c>
      <c r="G124" s="32">
        <v>30.68</v>
      </c>
      <c r="H124" s="32" t="s">
        <v>847</v>
      </c>
    </row>
    <row r="125" spans="1:8" ht="15" customHeight="1">
      <c r="A125" s="83">
        <v>45474</v>
      </c>
      <c r="B125" s="32" t="s">
        <v>1203</v>
      </c>
      <c r="C125" s="31" t="s">
        <v>1204</v>
      </c>
      <c r="D125" s="31" t="s">
        <v>1060</v>
      </c>
      <c r="E125" s="31" t="s">
        <v>529</v>
      </c>
      <c r="F125" s="84">
        <v>895000</v>
      </c>
      <c r="G125" s="32">
        <v>30.95</v>
      </c>
      <c r="H125" s="32" t="s">
        <v>847</v>
      </c>
    </row>
    <row r="126" spans="1:8" ht="15" customHeight="1">
      <c r="A126" s="83">
        <v>45474</v>
      </c>
      <c r="B126" s="32" t="s">
        <v>1065</v>
      </c>
      <c r="C126" s="31" t="s">
        <v>1066</v>
      </c>
      <c r="D126" s="31" t="s">
        <v>1205</v>
      </c>
      <c r="E126" s="31" t="s">
        <v>529</v>
      </c>
      <c r="F126" s="84">
        <v>159000</v>
      </c>
      <c r="G126" s="32">
        <v>2.03</v>
      </c>
      <c r="H126" s="32" t="s">
        <v>847</v>
      </c>
    </row>
    <row r="127" spans="1:8" ht="15" customHeight="1">
      <c r="A127" s="83">
        <v>45474</v>
      </c>
      <c r="B127" s="32" t="s">
        <v>1206</v>
      </c>
      <c r="C127" s="31" t="s">
        <v>1207</v>
      </c>
      <c r="D127" s="31" t="s">
        <v>1208</v>
      </c>
      <c r="E127" s="31" t="s">
        <v>529</v>
      </c>
      <c r="F127" s="84">
        <v>103200</v>
      </c>
      <c r="G127" s="32">
        <v>138.33</v>
      </c>
      <c r="H127" s="32" t="s">
        <v>847</v>
      </c>
    </row>
    <row r="128" spans="1:8" ht="15" customHeight="1">
      <c r="A128" s="83">
        <v>45474</v>
      </c>
      <c r="B128" s="32" t="s">
        <v>1206</v>
      </c>
      <c r="C128" s="31" t="s">
        <v>1207</v>
      </c>
      <c r="D128" s="31" t="s">
        <v>965</v>
      </c>
      <c r="E128" s="31" t="s">
        <v>529</v>
      </c>
      <c r="F128" s="84">
        <v>130800</v>
      </c>
      <c r="G128" s="32">
        <v>147.26</v>
      </c>
      <c r="H128" s="32" t="s">
        <v>847</v>
      </c>
    </row>
    <row r="129" spans="1:8" ht="15" customHeight="1">
      <c r="A129" s="83">
        <v>45474</v>
      </c>
      <c r="B129" s="32" t="s">
        <v>1206</v>
      </c>
      <c r="C129" s="31" t="s">
        <v>1207</v>
      </c>
      <c r="D129" s="31" t="s">
        <v>1081</v>
      </c>
      <c r="E129" s="31" t="s">
        <v>529</v>
      </c>
      <c r="F129" s="84">
        <v>108000</v>
      </c>
      <c r="G129" s="32">
        <v>144.87</v>
      </c>
      <c r="H129" s="32" t="s">
        <v>847</v>
      </c>
    </row>
    <row r="130" spans="1:8" ht="15" customHeight="1">
      <c r="A130" s="83">
        <v>45474</v>
      </c>
      <c r="B130" s="32" t="s">
        <v>1206</v>
      </c>
      <c r="C130" s="31" t="s">
        <v>1207</v>
      </c>
      <c r="D130" s="31" t="s">
        <v>994</v>
      </c>
      <c r="E130" s="31" t="s">
        <v>529</v>
      </c>
      <c r="F130" s="84">
        <v>140400</v>
      </c>
      <c r="G130" s="32">
        <v>138.43</v>
      </c>
      <c r="H130" s="32" t="s">
        <v>847</v>
      </c>
    </row>
    <row r="131" spans="1:8" ht="15" customHeight="1">
      <c r="A131" s="83">
        <v>45474</v>
      </c>
      <c r="B131" s="32" t="s">
        <v>1209</v>
      </c>
      <c r="C131" s="31" t="s">
        <v>1210</v>
      </c>
      <c r="D131" s="31" t="s">
        <v>889</v>
      </c>
      <c r="E131" s="31" t="s">
        <v>529</v>
      </c>
      <c r="F131" s="84">
        <v>1174958</v>
      </c>
      <c r="G131" s="32">
        <v>49.11</v>
      </c>
      <c r="H131" s="32" t="s">
        <v>847</v>
      </c>
    </row>
    <row r="132" spans="1:8" ht="15" customHeight="1">
      <c r="A132" s="83">
        <v>45474</v>
      </c>
      <c r="B132" s="32" t="s">
        <v>1211</v>
      </c>
      <c r="C132" s="31" t="s">
        <v>1212</v>
      </c>
      <c r="D132" s="31" t="s">
        <v>889</v>
      </c>
      <c r="E132" s="31" t="s">
        <v>529</v>
      </c>
      <c r="F132" s="84">
        <v>524851</v>
      </c>
      <c r="G132" s="32">
        <v>260.41</v>
      </c>
      <c r="H132" s="32" t="s">
        <v>847</v>
      </c>
    </row>
    <row r="133" spans="1:8" ht="15" customHeight="1">
      <c r="A133" s="83">
        <v>45474</v>
      </c>
      <c r="B133" s="32" t="s">
        <v>1010</v>
      </c>
      <c r="C133" s="31" t="s">
        <v>1011</v>
      </c>
      <c r="D133" s="31" t="s">
        <v>950</v>
      </c>
      <c r="E133" s="31" t="s">
        <v>529</v>
      </c>
      <c r="F133" s="84">
        <v>34948</v>
      </c>
      <c r="G133" s="32">
        <v>0.89</v>
      </c>
      <c r="H133" s="32" t="s">
        <v>847</v>
      </c>
    </row>
    <row r="134" spans="1:8" ht="15" customHeight="1">
      <c r="A134" s="83">
        <v>45474</v>
      </c>
      <c r="B134" s="32" t="s">
        <v>1010</v>
      </c>
      <c r="C134" s="31" t="s">
        <v>1011</v>
      </c>
      <c r="D134" s="31" t="s">
        <v>1060</v>
      </c>
      <c r="E134" s="31" t="s">
        <v>529</v>
      </c>
      <c r="F134" s="84">
        <v>14038526</v>
      </c>
      <c r="G134" s="32">
        <v>0.93</v>
      </c>
      <c r="H134" s="32" t="s">
        <v>847</v>
      </c>
    </row>
    <row r="135" spans="1:8" ht="15" customHeight="1">
      <c r="A135" s="83">
        <v>45474</v>
      </c>
      <c r="B135" s="32" t="s">
        <v>784</v>
      </c>
      <c r="C135" s="31" t="s">
        <v>1213</v>
      </c>
      <c r="D135" s="31" t="s">
        <v>929</v>
      </c>
      <c r="E135" s="31" t="s">
        <v>529</v>
      </c>
      <c r="F135" s="84">
        <v>614192</v>
      </c>
      <c r="G135" s="32">
        <v>2269.64</v>
      </c>
      <c r="H135" s="32" t="s">
        <v>847</v>
      </c>
    </row>
    <row r="136" spans="1:8" ht="15" customHeight="1">
      <c r="A136" s="83">
        <v>45474</v>
      </c>
      <c r="B136" s="32" t="s">
        <v>1033</v>
      </c>
      <c r="C136" s="31" t="s">
        <v>1034</v>
      </c>
      <c r="D136" s="31" t="s">
        <v>1064</v>
      </c>
      <c r="E136" s="31" t="s">
        <v>529</v>
      </c>
      <c r="F136" s="84">
        <v>120804</v>
      </c>
      <c r="G136" s="32">
        <v>93.15</v>
      </c>
      <c r="H136" s="32" t="s">
        <v>847</v>
      </c>
    </row>
    <row r="137" spans="1:8" ht="15" customHeight="1">
      <c r="A137" s="83">
        <v>45474</v>
      </c>
      <c r="B137" s="32" t="s">
        <v>1033</v>
      </c>
      <c r="C137" s="31" t="s">
        <v>1034</v>
      </c>
      <c r="D137" s="31" t="s">
        <v>1035</v>
      </c>
      <c r="E137" s="31" t="s">
        <v>529</v>
      </c>
      <c r="F137" s="84">
        <v>133467</v>
      </c>
      <c r="G137" s="32">
        <v>93.44</v>
      </c>
      <c r="H137" s="32" t="s">
        <v>847</v>
      </c>
    </row>
    <row r="138" spans="1:8" ht="15" customHeight="1">
      <c r="A138" s="83">
        <v>45474</v>
      </c>
      <c r="B138" s="32" t="s">
        <v>1214</v>
      </c>
      <c r="C138" s="31" t="s">
        <v>1215</v>
      </c>
      <c r="D138" s="31" t="s">
        <v>889</v>
      </c>
      <c r="E138" s="31" t="s">
        <v>529</v>
      </c>
      <c r="F138" s="84">
        <v>998802</v>
      </c>
      <c r="G138" s="32">
        <v>431.74</v>
      </c>
      <c r="H138" s="32" t="s">
        <v>847</v>
      </c>
    </row>
    <row r="139" spans="1:8" ht="15" customHeight="1">
      <c r="A139" s="83">
        <v>45474</v>
      </c>
      <c r="B139" s="32" t="s">
        <v>144</v>
      </c>
      <c r="C139" s="31" t="s">
        <v>1012</v>
      </c>
      <c r="D139" s="31" t="s">
        <v>929</v>
      </c>
      <c r="E139" s="31" t="s">
        <v>529</v>
      </c>
      <c r="F139" s="84">
        <v>1338495</v>
      </c>
      <c r="G139" s="32">
        <v>287.41</v>
      </c>
      <c r="H139" s="32" t="s">
        <v>847</v>
      </c>
    </row>
    <row r="140" spans="1:8" ht="15" customHeight="1">
      <c r="A140" s="83">
        <v>45474</v>
      </c>
      <c r="B140" s="32" t="s">
        <v>995</v>
      </c>
      <c r="C140" s="31" t="s">
        <v>996</v>
      </c>
      <c r="D140" s="31" t="s">
        <v>1122</v>
      </c>
      <c r="E140" s="31" t="s">
        <v>529</v>
      </c>
      <c r="F140" s="84">
        <v>1677277</v>
      </c>
      <c r="G140" s="32">
        <v>41.92</v>
      </c>
      <c r="H140" s="32" t="s">
        <v>847</v>
      </c>
    </row>
    <row r="141" spans="1:8" ht="15" customHeight="1">
      <c r="A141" s="83">
        <v>45474</v>
      </c>
      <c r="B141" s="32" t="s">
        <v>995</v>
      </c>
      <c r="C141" s="31" t="s">
        <v>996</v>
      </c>
      <c r="D141" s="31" t="s">
        <v>1216</v>
      </c>
      <c r="E141" s="31" t="s">
        <v>529</v>
      </c>
      <c r="F141" s="84">
        <v>1610049</v>
      </c>
      <c r="G141" s="32">
        <v>42.27</v>
      </c>
      <c r="H141" s="32" t="s">
        <v>847</v>
      </c>
    </row>
    <row r="142" spans="1:8" ht="15" customHeight="1">
      <c r="A142" s="83">
        <v>45474</v>
      </c>
      <c r="B142" s="32" t="s">
        <v>995</v>
      </c>
      <c r="C142" s="31" t="s">
        <v>996</v>
      </c>
      <c r="D142" s="31" t="s">
        <v>1217</v>
      </c>
      <c r="E142" s="31" t="s">
        <v>529</v>
      </c>
      <c r="F142" s="84">
        <v>2335002</v>
      </c>
      <c r="G142" s="32">
        <v>42.19</v>
      </c>
      <c r="H142" s="32" t="s">
        <v>847</v>
      </c>
    </row>
    <row r="143" spans="1:8" ht="15" customHeight="1">
      <c r="A143" s="83">
        <v>45474</v>
      </c>
      <c r="B143" s="32" t="s">
        <v>995</v>
      </c>
      <c r="C143" s="31" t="s">
        <v>996</v>
      </c>
      <c r="D143" s="31" t="s">
        <v>929</v>
      </c>
      <c r="E143" s="31" t="s">
        <v>529</v>
      </c>
      <c r="F143" s="84">
        <v>1737133</v>
      </c>
      <c r="G143" s="32">
        <v>41.67</v>
      </c>
      <c r="H143" s="32" t="s">
        <v>847</v>
      </c>
    </row>
    <row r="144" spans="1:8" ht="15" customHeight="1">
      <c r="A144" s="83">
        <v>45474</v>
      </c>
      <c r="B144" s="32" t="s">
        <v>995</v>
      </c>
      <c r="C144" s="31" t="s">
        <v>996</v>
      </c>
      <c r="D144" s="31" t="s">
        <v>1218</v>
      </c>
      <c r="E144" s="31" t="s">
        <v>529</v>
      </c>
      <c r="F144" s="84">
        <v>5457039</v>
      </c>
      <c r="G144" s="32">
        <v>42.19</v>
      </c>
      <c r="H144" s="32" t="s">
        <v>847</v>
      </c>
    </row>
    <row r="145" spans="1:8" ht="15" customHeight="1">
      <c r="A145" s="83">
        <v>45474</v>
      </c>
      <c r="B145" s="32" t="s">
        <v>1219</v>
      </c>
      <c r="C145" s="31" t="s">
        <v>1220</v>
      </c>
      <c r="D145" s="31" t="s">
        <v>1221</v>
      </c>
      <c r="E145" s="31" t="s">
        <v>529</v>
      </c>
      <c r="F145" s="84">
        <v>82500</v>
      </c>
      <c r="G145" s="32">
        <v>337.64</v>
      </c>
      <c r="H145" s="32" t="s">
        <v>847</v>
      </c>
    </row>
    <row r="146" spans="1:8" ht="15" customHeight="1">
      <c r="A146" s="83">
        <v>45474</v>
      </c>
      <c r="B146" s="32" t="s">
        <v>997</v>
      </c>
      <c r="C146" s="31" t="s">
        <v>998</v>
      </c>
      <c r="D146" s="31" t="s">
        <v>1067</v>
      </c>
      <c r="E146" s="31" t="s">
        <v>529</v>
      </c>
      <c r="F146" s="84">
        <v>253648</v>
      </c>
      <c r="G146" s="32">
        <v>0.96</v>
      </c>
      <c r="H146" s="32" t="s">
        <v>847</v>
      </c>
    </row>
    <row r="147" spans="1:8" ht="15" customHeight="1">
      <c r="A147" s="83">
        <v>45474</v>
      </c>
      <c r="B147" s="32" t="s">
        <v>997</v>
      </c>
      <c r="C147" s="31" t="s">
        <v>998</v>
      </c>
      <c r="D147" s="31" t="s">
        <v>1013</v>
      </c>
      <c r="E147" s="31" t="s">
        <v>529</v>
      </c>
      <c r="F147" s="84">
        <v>2880</v>
      </c>
      <c r="G147" s="32">
        <v>1.43</v>
      </c>
      <c r="H147" s="32" t="s">
        <v>847</v>
      </c>
    </row>
    <row r="148" spans="1:8" ht="15" customHeight="1">
      <c r="A148" s="83">
        <v>45474</v>
      </c>
      <c r="B148" s="32" t="s">
        <v>1222</v>
      </c>
      <c r="C148" s="31" t="s">
        <v>1223</v>
      </c>
      <c r="D148" s="31" t="s">
        <v>1224</v>
      </c>
      <c r="E148" s="31" t="s">
        <v>529</v>
      </c>
      <c r="F148" s="84">
        <v>64000</v>
      </c>
      <c r="G148" s="32">
        <v>62.93</v>
      </c>
      <c r="H148" s="32" t="s">
        <v>847</v>
      </c>
    </row>
    <row r="149" spans="1:8" ht="15" customHeight="1">
      <c r="A149" s="83">
        <v>45474</v>
      </c>
      <c r="B149" s="32" t="s">
        <v>1225</v>
      </c>
      <c r="C149" s="31" t="s">
        <v>1226</v>
      </c>
      <c r="D149" s="31" t="s">
        <v>1227</v>
      </c>
      <c r="E149" s="31" t="s">
        <v>529</v>
      </c>
      <c r="F149" s="84">
        <v>162000</v>
      </c>
      <c r="G149" s="32">
        <v>89.51</v>
      </c>
      <c r="H149" s="32" t="s">
        <v>847</v>
      </c>
    </row>
    <row r="150" spans="1:8" ht="15" customHeight="1">
      <c r="A150" s="83">
        <v>45474</v>
      </c>
      <c r="B150" s="32" t="s">
        <v>1225</v>
      </c>
      <c r="C150" s="31" t="s">
        <v>1226</v>
      </c>
      <c r="D150" s="31" t="s">
        <v>1228</v>
      </c>
      <c r="E150" s="31" t="s">
        <v>529</v>
      </c>
      <c r="F150" s="84">
        <v>140000</v>
      </c>
      <c r="G150" s="32">
        <v>88.6</v>
      </c>
      <c r="H150" s="32" t="s">
        <v>847</v>
      </c>
    </row>
    <row r="151" spans="1:8" ht="15" customHeight="1">
      <c r="A151" s="83">
        <v>45474</v>
      </c>
      <c r="B151" s="32" t="s">
        <v>1225</v>
      </c>
      <c r="C151" s="31" t="s">
        <v>1226</v>
      </c>
      <c r="D151" s="31" t="s">
        <v>919</v>
      </c>
      <c r="E151" s="31" t="s">
        <v>529</v>
      </c>
      <c r="F151" s="84">
        <v>230000</v>
      </c>
      <c r="G151" s="32">
        <v>84.75</v>
      </c>
      <c r="H151" s="32" t="s">
        <v>847</v>
      </c>
    </row>
    <row r="152" spans="1:8" ht="15" customHeight="1">
      <c r="A152" s="83">
        <v>45474</v>
      </c>
      <c r="B152" s="32" t="s">
        <v>1069</v>
      </c>
      <c r="C152" s="31" t="s">
        <v>1070</v>
      </c>
      <c r="D152" s="31" t="s">
        <v>1229</v>
      </c>
      <c r="E152" s="31" t="s">
        <v>529</v>
      </c>
      <c r="F152" s="84">
        <v>100000</v>
      </c>
      <c r="G152" s="32">
        <v>142.98</v>
      </c>
      <c r="H152" s="32" t="s">
        <v>847</v>
      </c>
    </row>
    <row r="153" spans="1:8" ht="15" customHeight="1">
      <c r="A153" s="83">
        <v>45474</v>
      </c>
      <c r="B153" s="32" t="s">
        <v>1069</v>
      </c>
      <c r="C153" s="31" t="s">
        <v>1070</v>
      </c>
      <c r="D153" s="31" t="s">
        <v>1032</v>
      </c>
      <c r="E153" s="31" t="s">
        <v>529</v>
      </c>
      <c r="F153" s="84">
        <v>260000</v>
      </c>
      <c r="G153" s="32">
        <v>137.5</v>
      </c>
      <c r="H153" s="32" t="s">
        <v>847</v>
      </c>
    </row>
    <row r="154" spans="1:8" ht="15" customHeight="1">
      <c r="A154" s="83">
        <v>45474</v>
      </c>
      <c r="B154" s="32" t="s">
        <v>1069</v>
      </c>
      <c r="C154" s="31" t="s">
        <v>1070</v>
      </c>
      <c r="D154" s="31" t="s">
        <v>1071</v>
      </c>
      <c r="E154" s="31" t="s">
        <v>529</v>
      </c>
      <c r="F154" s="84">
        <v>4000</v>
      </c>
      <c r="G154" s="32">
        <v>150</v>
      </c>
      <c r="H154" s="32" t="s">
        <v>847</v>
      </c>
    </row>
    <row r="155" spans="1:8" ht="15" customHeight="1">
      <c r="A155" s="83">
        <v>45474</v>
      </c>
      <c r="B155" s="32" t="s">
        <v>176</v>
      </c>
      <c r="C155" s="31" t="s">
        <v>1230</v>
      </c>
      <c r="D155" s="31" t="s">
        <v>889</v>
      </c>
      <c r="E155" s="31" t="s">
        <v>529</v>
      </c>
      <c r="F155" s="84">
        <v>496001</v>
      </c>
      <c r="G155" s="32">
        <v>1696.93</v>
      </c>
      <c r="H155" s="32" t="s">
        <v>847</v>
      </c>
    </row>
    <row r="156" spans="1:8" ht="15" customHeight="1">
      <c r="A156" s="83">
        <v>45474</v>
      </c>
      <c r="B156" s="32" t="s">
        <v>1231</v>
      </c>
      <c r="C156" s="31" t="s">
        <v>1232</v>
      </c>
      <c r="D156" s="31" t="s">
        <v>1233</v>
      </c>
      <c r="E156" s="31" t="s">
        <v>529</v>
      </c>
      <c r="F156" s="84">
        <v>111376</v>
      </c>
      <c r="G156" s="32">
        <v>245.86</v>
      </c>
      <c r="H156" s="32" t="s">
        <v>847</v>
      </c>
    </row>
    <row r="157" spans="1:8" ht="15" customHeight="1">
      <c r="A157" s="83">
        <v>45474</v>
      </c>
      <c r="B157" s="32" t="s">
        <v>1231</v>
      </c>
      <c r="C157" s="31" t="s">
        <v>1232</v>
      </c>
      <c r="D157" s="31" t="s">
        <v>889</v>
      </c>
      <c r="E157" s="31" t="s">
        <v>529</v>
      </c>
      <c r="F157" s="84">
        <v>103767</v>
      </c>
      <c r="G157" s="32">
        <v>236.35</v>
      </c>
      <c r="H157" s="32" t="s">
        <v>847</v>
      </c>
    </row>
    <row r="158" spans="1:8" ht="15" customHeight="1">
      <c r="A158" s="83">
        <v>45474</v>
      </c>
      <c r="B158" s="32" t="s">
        <v>1072</v>
      </c>
      <c r="C158" s="31" t="s">
        <v>1073</v>
      </c>
      <c r="D158" s="31" t="s">
        <v>1074</v>
      </c>
      <c r="E158" s="31" t="s">
        <v>529</v>
      </c>
      <c r="F158" s="84">
        <v>983056</v>
      </c>
      <c r="G158" s="32">
        <v>109.71</v>
      </c>
      <c r="H158" s="32" t="s">
        <v>847</v>
      </c>
    </row>
    <row r="159" spans="1:8" ht="15" customHeight="1">
      <c r="A159" s="83">
        <v>45474</v>
      </c>
      <c r="B159" s="32" t="s">
        <v>1075</v>
      </c>
      <c r="C159" s="31" t="s">
        <v>1076</v>
      </c>
      <c r="D159" s="31" t="s">
        <v>1077</v>
      </c>
      <c r="E159" s="31" t="s">
        <v>529</v>
      </c>
      <c r="F159" s="84">
        <v>87000</v>
      </c>
      <c r="G159" s="32">
        <v>37.95</v>
      </c>
      <c r="H159" s="32" t="s">
        <v>847</v>
      </c>
    </row>
    <row r="160" spans="1:8" ht="15" customHeight="1">
      <c r="A160" s="83">
        <v>45474</v>
      </c>
      <c r="B160" s="32" t="s">
        <v>1234</v>
      </c>
      <c r="C160" s="31" t="s">
        <v>1235</v>
      </c>
      <c r="D160" s="31" t="s">
        <v>965</v>
      </c>
      <c r="E160" s="31" t="s">
        <v>529</v>
      </c>
      <c r="F160" s="84">
        <v>30600</v>
      </c>
      <c r="G160" s="32">
        <v>249.4</v>
      </c>
      <c r="H160" s="32" t="s">
        <v>847</v>
      </c>
    </row>
    <row r="161" spans="1:8" ht="15" customHeight="1">
      <c r="A161" s="83">
        <v>45474</v>
      </c>
      <c r="B161" s="32" t="s">
        <v>1236</v>
      </c>
      <c r="C161" s="31" t="s">
        <v>1237</v>
      </c>
      <c r="D161" s="31" t="s">
        <v>1077</v>
      </c>
      <c r="E161" s="31" t="s">
        <v>529</v>
      </c>
      <c r="F161" s="84">
        <v>215099</v>
      </c>
      <c r="G161" s="32">
        <v>11.14</v>
      </c>
      <c r="H161" s="32" t="s">
        <v>847</v>
      </c>
    </row>
    <row r="162" spans="1:8" ht="15" customHeight="1">
      <c r="A162" s="83">
        <v>45474</v>
      </c>
      <c r="B162" s="32" t="s">
        <v>613</v>
      </c>
      <c r="C162" s="31" t="s">
        <v>1238</v>
      </c>
      <c r="D162" s="31" t="s">
        <v>889</v>
      </c>
      <c r="E162" s="31" t="s">
        <v>529</v>
      </c>
      <c r="F162" s="84">
        <v>1538440</v>
      </c>
      <c r="G162" s="32">
        <v>303.09</v>
      </c>
      <c r="H162" s="32" t="s">
        <v>847</v>
      </c>
    </row>
    <row r="163" spans="1:8" ht="15" customHeight="1">
      <c r="A163" s="83">
        <v>45474</v>
      </c>
      <c r="B163" s="32" t="s">
        <v>1239</v>
      </c>
      <c r="C163" s="31" t="s">
        <v>1240</v>
      </c>
      <c r="D163" s="31" t="s">
        <v>956</v>
      </c>
      <c r="E163" s="31" t="s">
        <v>529</v>
      </c>
      <c r="F163" s="84">
        <v>120000</v>
      </c>
      <c r="G163" s="32">
        <v>367.64</v>
      </c>
      <c r="H163" s="32" t="s">
        <v>847</v>
      </c>
    </row>
    <row r="164" spans="1:8" ht="15" customHeight="1">
      <c r="A164" s="83">
        <v>45474</v>
      </c>
      <c r="B164" s="32" t="s">
        <v>1239</v>
      </c>
      <c r="C164" s="31" t="s">
        <v>1240</v>
      </c>
      <c r="D164" s="31" t="s">
        <v>919</v>
      </c>
      <c r="E164" s="31" t="s">
        <v>529</v>
      </c>
      <c r="F164" s="84">
        <v>89600</v>
      </c>
      <c r="G164" s="32">
        <v>363.94</v>
      </c>
      <c r="H164" s="32" t="s">
        <v>847</v>
      </c>
    </row>
    <row r="165" spans="1:8" ht="15" customHeight="1">
      <c r="A165" s="83">
        <v>45474</v>
      </c>
      <c r="B165" s="32" t="s">
        <v>1239</v>
      </c>
      <c r="C165" s="31" t="s">
        <v>1240</v>
      </c>
      <c r="D165" s="31" t="s">
        <v>950</v>
      </c>
      <c r="E165" s="31" t="s">
        <v>529</v>
      </c>
      <c r="F165" s="84">
        <v>102400</v>
      </c>
      <c r="G165" s="32">
        <v>364.34</v>
      </c>
      <c r="H165" s="32" t="s">
        <v>847</v>
      </c>
    </row>
    <row r="166" spans="1:8" ht="15" customHeight="1">
      <c r="A166" s="83">
        <v>45474</v>
      </c>
      <c r="B166" s="32" t="s">
        <v>1241</v>
      </c>
      <c r="C166" s="31" t="s">
        <v>1242</v>
      </c>
      <c r="D166" s="31" t="s">
        <v>1009</v>
      </c>
      <c r="E166" s="31" t="s">
        <v>529</v>
      </c>
      <c r="F166" s="84">
        <v>5050000</v>
      </c>
      <c r="G166" s="32">
        <v>239</v>
      </c>
      <c r="H166" s="32" t="s">
        <v>847</v>
      </c>
    </row>
    <row r="167" spans="1:8" ht="15" customHeight="1">
      <c r="A167" s="83">
        <v>45474</v>
      </c>
      <c r="B167" s="32" t="s">
        <v>1078</v>
      </c>
      <c r="C167" s="31" t="s">
        <v>1079</v>
      </c>
      <c r="D167" s="31" t="s">
        <v>889</v>
      </c>
      <c r="E167" s="31" t="s">
        <v>529</v>
      </c>
      <c r="F167" s="84">
        <v>79293</v>
      </c>
      <c r="G167" s="32">
        <v>1386.01</v>
      </c>
      <c r="H167" s="32" t="s">
        <v>847</v>
      </c>
    </row>
    <row r="168" spans="1:8" ht="15" customHeight="1">
      <c r="A168" s="83">
        <v>45474</v>
      </c>
      <c r="B168" s="32" t="s">
        <v>1243</v>
      </c>
      <c r="C168" s="31" t="s">
        <v>1244</v>
      </c>
      <c r="D168" s="31" t="s">
        <v>889</v>
      </c>
      <c r="E168" s="31" t="s">
        <v>529</v>
      </c>
      <c r="F168" s="84">
        <v>193781</v>
      </c>
      <c r="G168" s="32">
        <v>592.76</v>
      </c>
      <c r="H168" s="32" t="s">
        <v>847</v>
      </c>
    </row>
    <row r="169" spans="1:8" ht="15" customHeight="1">
      <c r="A169" s="83">
        <v>45474</v>
      </c>
      <c r="B169" s="32" t="s">
        <v>1243</v>
      </c>
      <c r="C169" s="31" t="s">
        <v>1244</v>
      </c>
      <c r="D169" s="31" t="s">
        <v>1064</v>
      </c>
      <c r="E169" s="31" t="s">
        <v>529</v>
      </c>
      <c r="F169" s="84">
        <v>157981</v>
      </c>
      <c r="G169" s="32">
        <v>611.92</v>
      </c>
      <c r="H169" s="32" t="s">
        <v>847</v>
      </c>
    </row>
    <row r="170" spans="1:8" ht="15" customHeight="1">
      <c r="A170" s="83">
        <v>45474</v>
      </c>
      <c r="B170" s="32" t="s">
        <v>947</v>
      </c>
      <c r="C170" s="31" t="s">
        <v>948</v>
      </c>
      <c r="D170" s="31" t="s">
        <v>949</v>
      </c>
      <c r="E170" s="31" t="s">
        <v>529</v>
      </c>
      <c r="F170" s="84">
        <v>6424818</v>
      </c>
      <c r="G170" s="32">
        <v>35.8</v>
      </c>
      <c r="H170" s="32" t="s">
        <v>847</v>
      </c>
    </row>
    <row r="171" spans="1:8" ht="15" customHeight="1">
      <c r="A171" s="83">
        <v>45474</v>
      </c>
      <c r="B171" s="32" t="s">
        <v>947</v>
      </c>
      <c r="C171" s="31" t="s">
        <v>948</v>
      </c>
      <c r="D171" s="31" t="s">
        <v>889</v>
      </c>
      <c r="E171" s="31" t="s">
        <v>529</v>
      </c>
      <c r="F171" s="84">
        <v>1968603</v>
      </c>
      <c r="G171" s="32">
        <v>35.97</v>
      </c>
      <c r="H171" s="32" t="s">
        <v>847</v>
      </c>
    </row>
    <row r="172" spans="1:8" ht="15" customHeight="1">
      <c r="A172" s="83">
        <v>45474</v>
      </c>
      <c r="B172" s="32" t="s">
        <v>947</v>
      </c>
      <c r="C172" s="31" t="s">
        <v>948</v>
      </c>
      <c r="D172" s="31" t="s">
        <v>929</v>
      </c>
      <c r="E172" s="31" t="s">
        <v>529</v>
      </c>
      <c r="F172" s="84">
        <v>2494238</v>
      </c>
      <c r="G172" s="32">
        <v>35.91</v>
      </c>
      <c r="H172" s="32" t="s">
        <v>847</v>
      </c>
    </row>
    <row r="173" spans="1:8" ht="15" customHeight="1">
      <c r="A173" s="83">
        <v>45474</v>
      </c>
      <c r="B173" s="32" t="s">
        <v>1245</v>
      </c>
      <c r="C173" s="31" t="s">
        <v>1246</v>
      </c>
      <c r="D173" s="31" t="s">
        <v>1247</v>
      </c>
      <c r="E173" s="31" t="s">
        <v>529</v>
      </c>
      <c r="F173" s="84">
        <v>140000</v>
      </c>
      <c r="G173" s="32">
        <v>273.55</v>
      </c>
      <c r="H173" s="32" t="s">
        <v>847</v>
      </c>
    </row>
    <row r="174" spans="1:8" ht="15" customHeight="1">
      <c r="A174" s="83">
        <v>45474</v>
      </c>
      <c r="B174" s="32" t="s">
        <v>1245</v>
      </c>
      <c r="C174" s="31" t="s">
        <v>1246</v>
      </c>
      <c r="D174" s="31" t="s">
        <v>1248</v>
      </c>
      <c r="E174" s="31" t="s">
        <v>529</v>
      </c>
      <c r="F174" s="84">
        <v>102730</v>
      </c>
      <c r="G174" s="32">
        <v>276.78</v>
      </c>
      <c r="H174" s="32" t="s">
        <v>847</v>
      </c>
    </row>
    <row r="175" spans="1:8" ht="15" customHeight="1">
      <c r="A175" s="83">
        <v>45474</v>
      </c>
      <c r="B175" s="32" t="s">
        <v>1249</v>
      </c>
      <c r="C175" s="31" t="s">
        <v>1250</v>
      </c>
      <c r="D175" s="31" t="s">
        <v>1251</v>
      </c>
      <c r="E175" s="31" t="s">
        <v>529</v>
      </c>
      <c r="F175" s="84">
        <v>4800</v>
      </c>
      <c r="G175" s="32">
        <v>312.2</v>
      </c>
      <c r="H175" s="32" t="s">
        <v>847</v>
      </c>
    </row>
    <row r="176" spans="1:8" ht="15" customHeight="1">
      <c r="A176" s="83">
        <v>45474</v>
      </c>
      <c r="B176" s="32" t="s">
        <v>1249</v>
      </c>
      <c r="C176" s="31" t="s">
        <v>1250</v>
      </c>
      <c r="D176" s="31" t="s">
        <v>1252</v>
      </c>
      <c r="E176" s="31" t="s">
        <v>529</v>
      </c>
      <c r="F176" s="84">
        <v>289200</v>
      </c>
      <c r="G176" s="32">
        <v>311</v>
      </c>
      <c r="H176" s="32" t="s">
        <v>847</v>
      </c>
    </row>
    <row r="177" spans="1:8" ht="15" customHeight="1">
      <c r="A177" s="83">
        <v>45474</v>
      </c>
      <c r="B177" s="32" t="s">
        <v>1056</v>
      </c>
      <c r="C177" s="31" t="s">
        <v>1080</v>
      </c>
      <c r="D177" s="31" t="s">
        <v>889</v>
      </c>
      <c r="E177" s="31" t="s">
        <v>529</v>
      </c>
      <c r="F177" s="84">
        <v>450452</v>
      </c>
      <c r="G177" s="32">
        <v>505.29</v>
      </c>
      <c r="H177" s="32" t="s">
        <v>847</v>
      </c>
    </row>
    <row r="178" spans="1:8" ht="15" customHeight="1">
      <c r="A178" s="83">
        <v>45474</v>
      </c>
      <c r="B178" s="32" t="s">
        <v>1253</v>
      </c>
      <c r="C178" s="31" t="s">
        <v>1254</v>
      </c>
      <c r="D178" s="31" t="s">
        <v>1255</v>
      </c>
      <c r="E178" s="31" t="s">
        <v>529</v>
      </c>
      <c r="F178" s="84">
        <v>118000</v>
      </c>
      <c r="G178" s="32">
        <v>68.98</v>
      </c>
      <c r="H178" s="32" t="s">
        <v>847</v>
      </c>
    </row>
    <row r="179" spans="1:8" ht="15" customHeight="1">
      <c r="A179" s="83">
        <v>45474</v>
      </c>
      <c r="B179" s="32" t="s">
        <v>1253</v>
      </c>
      <c r="C179" s="31" t="s">
        <v>1254</v>
      </c>
      <c r="D179" s="31" t="s">
        <v>1256</v>
      </c>
      <c r="E179" s="31" t="s">
        <v>529</v>
      </c>
      <c r="F179" s="84">
        <v>150000</v>
      </c>
      <c r="G179" s="32">
        <v>66.89</v>
      </c>
      <c r="H179" s="32" t="s">
        <v>847</v>
      </c>
    </row>
    <row r="180" spans="1:8" ht="15" customHeight="1">
      <c r="A180" s="83">
        <v>45474</v>
      </c>
      <c r="B180" s="32" t="s">
        <v>1253</v>
      </c>
      <c r="C180" s="31" t="s">
        <v>1254</v>
      </c>
      <c r="D180" s="31" t="s">
        <v>1217</v>
      </c>
      <c r="E180" s="31" t="s">
        <v>529</v>
      </c>
      <c r="F180" s="84">
        <v>104000</v>
      </c>
      <c r="G180" s="32">
        <v>66</v>
      </c>
      <c r="H180" s="32" t="s">
        <v>847</v>
      </c>
    </row>
    <row r="181" spans="1:8" ht="15" customHeight="1">
      <c r="A181" s="83">
        <v>45474</v>
      </c>
      <c r="B181" s="32" t="s">
        <v>1257</v>
      </c>
      <c r="C181" s="31" t="s">
        <v>1258</v>
      </c>
      <c r="D181" s="31" t="s">
        <v>1081</v>
      </c>
      <c r="E181" s="31" t="s">
        <v>529</v>
      </c>
      <c r="F181" s="84">
        <v>46800</v>
      </c>
      <c r="G181" s="32">
        <v>323.2</v>
      </c>
      <c r="H181" s="32" t="s">
        <v>847</v>
      </c>
    </row>
    <row r="182" spans="1:8" ht="15" customHeight="1">
      <c r="A182" s="83">
        <v>45474</v>
      </c>
      <c r="B182" s="32" t="s">
        <v>1257</v>
      </c>
      <c r="C182" s="31" t="s">
        <v>1258</v>
      </c>
      <c r="D182" s="31" t="s">
        <v>1259</v>
      </c>
      <c r="E182" s="31" t="s">
        <v>529</v>
      </c>
      <c r="F182" s="84">
        <v>102000</v>
      </c>
      <c r="G182" s="32">
        <v>302</v>
      </c>
      <c r="H182" s="32" t="s">
        <v>847</v>
      </c>
    </row>
    <row r="183" spans="1:8" ht="15" customHeight="1">
      <c r="A183" s="83">
        <v>45474</v>
      </c>
      <c r="B183" s="32" t="s">
        <v>999</v>
      </c>
      <c r="C183" s="31" t="s">
        <v>1000</v>
      </c>
      <c r="D183" s="31" t="s">
        <v>1001</v>
      </c>
      <c r="E183" s="31" t="s">
        <v>529</v>
      </c>
      <c r="F183" s="84">
        <v>7140192</v>
      </c>
      <c r="G183" s="32">
        <v>51.16</v>
      </c>
      <c r="H183" s="32" t="s">
        <v>847</v>
      </c>
    </row>
    <row r="184" spans="1:8" ht="15" customHeight="1">
      <c r="A184" s="83">
        <v>45474</v>
      </c>
      <c r="B184" s="32" t="s">
        <v>999</v>
      </c>
      <c r="C184" s="31" t="s">
        <v>1000</v>
      </c>
      <c r="D184" s="31" t="s">
        <v>889</v>
      </c>
      <c r="E184" s="31" t="s">
        <v>529</v>
      </c>
      <c r="F184" s="84">
        <v>911906</v>
      </c>
      <c r="G184" s="32">
        <v>51.17</v>
      </c>
      <c r="H184" s="32" t="s">
        <v>847</v>
      </c>
    </row>
    <row r="185" spans="1:8" ht="15" customHeight="1">
      <c r="A185" s="83">
        <v>45474</v>
      </c>
      <c r="B185" s="32" t="s">
        <v>999</v>
      </c>
      <c r="C185" s="31" t="s">
        <v>1000</v>
      </c>
      <c r="D185" s="31" t="s">
        <v>929</v>
      </c>
      <c r="E185" s="31" t="s">
        <v>529</v>
      </c>
      <c r="F185" s="84">
        <v>3324198</v>
      </c>
      <c r="G185" s="32">
        <v>50.71</v>
      </c>
      <c r="H185" s="32" t="s">
        <v>847</v>
      </c>
    </row>
    <row r="186" spans="1:8" ht="15" customHeight="1">
      <c r="A186" s="83">
        <v>45474</v>
      </c>
      <c r="B186" s="32" t="s">
        <v>999</v>
      </c>
      <c r="C186" s="31" t="s">
        <v>1000</v>
      </c>
      <c r="D186" s="31" t="s">
        <v>1064</v>
      </c>
      <c r="E186" s="31" t="s">
        <v>529</v>
      </c>
      <c r="F186" s="84">
        <v>521812</v>
      </c>
      <c r="G186" s="32">
        <v>50.95</v>
      </c>
      <c r="H186" s="32" t="s">
        <v>847</v>
      </c>
    </row>
    <row r="187" spans="1:8" ht="15" customHeight="1">
      <c r="A187" s="83">
        <v>45474</v>
      </c>
      <c r="B187" s="32" t="s">
        <v>1260</v>
      </c>
      <c r="C187" s="31" t="s">
        <v>1261</v>
      </c>
      <c r="D187" s="31" t="s">
        <v>993</v>
      </c>
      <c r="E187" s="31" t="s">
        <v>529</v>
      </c>
      <c r="F187" s="84">
        <v>113031</v>
      </c>
      <c r="G187" s="32">
        <v>115.93</v>
      </c>
      <c r="H187" s="32" t="s">
        <v>847</v>
      </c>
    </row>
    <row r="188" spans="1:8" ht="15" customHeight="1">
      <c r="A188" s="83">
        <v>45474</v>
      </c>
      <c r="B188" s="32" t="s">
        <v>1262</v>
      </c>
      <c r="C188" s="31" t="s">
        <v>1263</v>
      </c>
      <c r="D188" s="31" t="s">
        <v>1264</v>
      </c>
      <c r="E188" s="31" t="s">
        <v>529</v>
      </c>
      <c r="F188" s="84">
        <v>400362</v>
      </c>
      <c r="G188" s="32">
        <v>240.77</v>
      </c>
      <c r="H188" s="32" t="s">
        <v>847</v>
      </c>
    </row>
    <row r="189" spans="1:8" ht="15" customHeight="1">
      <c r="A189" s="83">
        <v>45474</v>
      </c>
      <c r="B189" s="32" t="s">
        <v>1265</v>
      </c>
      <c r="C189" s="31" t="s">
        <v>1266</v>
      </c>
      <c r="D189" s="31" t="s">
        <v>1267</v>
      </c>
      <c r="E189" s="31" t="s">
        <v>529</v>
      </c>
      <c r="F189" s="84">
        <v>159000</v>
      </c>
      <c r="G189" s="32">
        <v>47.14</v>
      </c>
      <c r="H189" s="32" t="s">
        <v>847</v>
      </c>
    </row>
    <row r="190" spans="1:8" ht="15" customHeight="1">
      <c r="A190" s="83">
        <v>45474</v>
      </c>
      <c r="B190" s="32" t="s">
        <v>1265</v>
      </c>
      <c r="C190" s="31" t="s">
        <v>1266</v>
      </c>
      <c r="D190" s="31" t="s">
        <v>1268</v>
      </c>
      <c r="E190" s="31" t="s">
        <v>529</v>
      </c>
      <c r="F190" s="84">
        <v>276000</v>
      </c>
      <c r="G190" s="32">
        <v>47.35</v>
      </c>
      <c r="H190" s="32" t="s">
        <v>847</v>
      </c>
    </row>
    <row r="191" spans="1:8" ht="15" customHeight="1">
      <c r="A191" s="83">
        <v>45474</v>
      </c>
      <c r="B191" s="32" t="s">
        <v>1265</v>
      </c>
      <c r="C191" s="31" t="s">
        <v>1266</v>
      </c>
      <c r="D191" s="31" t="s">
        <v>1081</v>
      </c>
      <c r="E191" s="31" t="s">
        <v>529</v>
      </c>
      <c r="F191" s="84">
        <v>120000</v>
      </c>
      <c r="G191" s="32">
        <v>47.35</v>
      </c>
      <c r="H191" s="32" t="s">
        <v>847</v>
      </c>
    </row>
    <row r="192" spans="1:8" ht="15" customHeight="1">
      <c r="A192" s="83">
        <v>45474</v>
      </c>
      <c r="B192" s="32" t="s">
        <v>1269</v>
      </c>
      <c r="C192" s="31" t="s">
        <v>1270</v>
      </c>
      <c r="D192" s="31" t="s">
        <v>1271</v>
      </c>
      <c r="E192" s="31" t="s">
        <v>529</v>
      </c>
      <c r="F192" s="84">
        <v>324075</v>
      </c>
      <c r="G192" s="32">
        <v>1.07</v>
      </c>
      <c r="H192" s="32" t="s">
        <v>847</v>
      </c>
    </row>
    <row r="193" spans="1:8" ht="15" customHeight="1">
      <c r="A193" s="83">
        <v>45474</v>
      </c>
      <c r="B193" s="32" t="s">
        <v>1037</v>
      </c>
      <c r="C193" s="31" t="s">
        <v>1038</v>
      </c>
      <c r="D193" s="31" t="s">
        <v>1039</v>
      </c>
      <c r="E193" s="31" t="s">
        <v>529</v>
      </c>
      <c r="F193" s="84">
        <v>59000</v>
      </c>
      <c r="G193" s="32">
        <v>227.6</v>
      </c>
      <c r="H193" s="32" t="s">
        <v>847</v>
      </c>
    </row>
    <row r="194" spans="1:8" ht="15" customHeight="1">
      <c r="A194" s="83">
        <v>45474</v>
      </c>
      <c r="B194" s="32" t="s">
        <v>1061</v>
      </c>
      <c r="C194" s="31" t="s">
        <v>1062</v>
      </c>
      <c r="D194" s="31" t="s">
        <v>889</v>
      </c>
      <c r="E194" s="31" t="s">
        <v>530</v>
      </c>
      <c r="F194" s="84">
        <v>614428</v>
      </c>
      <c r="G194" s="32">
        <v>200.67</v>
      </c>
      <c r="H194" s="32" t="s">
        <v>847</v>
      </c>
    </row>
    <row r="195" spans="1:8" ht="15" customHeight="1">
      <c r="A195" s="83">
        <v>45474</v>
      </c>
      <c r="B195" s="32" t="s">
        <v>1061</v>
      </c>
      <c r="C195" s="31" t="s">
        <v>1062</v>
      </c>
      <c r="D195" s="31" t="s">
        <v>993</v>
      </c>
      <c r="E195" s="31" t="s">
        <v>530</v>
      </c>
      <c r="F195" s="84">
        <v>313892</v>
      </c>
      <c r="G195" s="32">
        <v>203.03</v>
      </c>
      <c r="H195" s="32" t="s">
        <v>847</v>
      </c>
    </row>
    <row r="196" spans="1:8" ht="15" customHeight="1">
      <c r="A196" s="83">
        <v>45474</v>
      </c>
      <c r="B196" s="32" t="s">
        <v>1061</v>
      </c>
      <c r="C196" s="31" t="s">
        <v>1062</v>
      </c>
      <c r="D196" s="31" t="s">
        <v>929</v>
      </c>
      <c r="E196" s="31" t="s">
        <v>530</v>
      </c>
      <c r="F196" s="84">
        <v>597135</v>
      </c>
      <c r="G196" s="32">
        <v>204.11</v>
      </c>
      <c r="H196" s="32" t="s">
        <v>847</v>
      </c>
    </row>
    <row r="197" spans="1:8" ht="15" customHeight="1">
      <c r="A197" s="83">
        <v>45474</v>
      </c>
      <c r="B197" s="32" t="s">
        <v>1061</v>
      </c>
      <c r="C197" s="31" t="s">
        <v>1062</v>
      </c>
      <c r="D197" s="31" t="s">
        <v>1064</v>
      </c>
      <c r="E197" s="31" t="s">
        <v>530</v>
      </c>
      <c r="F197" s="84">
        <v>596019</v>
      </c>
      <c r="G197" s="32">
        <v>204.49</v>
      </c>
      <c r="H197" s="32" t="s">
        <v>847</v>
      </c>
    </row>
    <row r="198" spans="1:8" ht="15" customHeight="1">
      <c r="A198" s="83">
        <v>45474</v>
      </c>
      <c r="B198" s="32" t="s">
        <v>1061</v>
      </c>
      <c r="C198" s="31" t="s">
        <v>1062</v>
      </c>
      <c r="D198" s="31" t="s">
        <v>1183</v>
      </c>
      <c r="E198" s="31" t="s">
        <v>530</v>
      </c>
      <c r="F198" s="84">
        <v>361941</v>
      </c>
      <c r="G198" s="32">
        <v>205.86</v>
      </c>
      <c r="H198" s="32" t="s">
        <v>847</v>
      </c>
    </row>
    <row r="199" spans="1:8" ht="15" customHeight="1">
      <c r="A199" s="83">
        <v>45474</v>
      </c>
      <c r="B199" s="32" t="s">
        <v>1184</v>
      </c>
      <c r="C199" s="31" t="s">
        <v>1185</v>
      </c>
      <c r="D199" s="31" t="s">
        <v>1032</v>
      </c>
      <c r="E199" s="31" t="s">
        <v>530</v>
      </c>
      <c r="F199" s="84">
        <v>14508</v>
      </c>
      <c r="G199" s="32">
        <v>122.22</v>
      </c>
      <c r="H199" s="32" t="s">
        <v>847</v>
      </c>
    </row>
    <row r="200" spans="1:8" ht="15" customHeight="1">
      <c r="A200" s="83">
        <v>45474</v>
      </c>
      <c r="B200" s="32" t="s">
        <v>1186</v>
      </c>
      <c r="C200" s="31" t="s">
        <v>1187</v>
      </c>
      <c r="D200" s="31" t="s">
        <v>1188</v>
      </c>
      <c r="E200" s="31" t="s">
        <v>530</v>
      </c>
      <c r="F200" s="84">
        <v>1837820</v>
      </c>
      <c r="G200" s="32">
        <v>22.42</v>
      </c>
      <c r="H200" s="32" t="s">
        <v>847</v>
      </c>
    </row>
    <row r="201" spans="1:8" ht="15" customHeight="1">
      <c r="A201" s="83">
        <v>45474</v>
      </c>
      <c r="B201" s="32" t="s">
        <v>1189</v>
      </c>
      <c r="C201" s="31" t="s">
        <v>1190</v>
      </c>
      <c r="D201" s="31" t="s">
        <v>1272</v>
      </c>
      <c r="E201" s="31" t="s">
        <v>530</v>
      </c>
      <c r="F201" s="84">
        <v>11200</v>
      </c>
      <c r="G201" s="32">
        <v>79.94</v>
      </c>
      <c r="H201" s="32" t="s">
        <v>847</v>
      </c>
    </row>
    <row r="202" spans="1:8" ht="15" customHeight="1">
      <c r="A202" s="83">
        <v>45474</v>
      </c>
      <c r="B202" s="32" t="s">
        <v>1189</v>
      </c>
      <c r="C202" s="31" t="s">
        <v>1190</v>
      </c>
      <c r="D202" s="31" t="s">
        <v>1192</v>
      </c>
      <c r="E202" s="31" t="s">
        <v>530</v>
      </c>
      <c r="F202" s="84">
        <v>14400</v>
      </c>
      <c r="G202" s="32">
        <v>83.23</v>
      </c>
      <c r="H202" s="32" t="s">
        <v>847</v>
      </c>
    </row>
    <row r="203" spans="1:8" ht="15" customHeight="1">
      <c r="A203" s="83">
        <v>45474</v>
      </c>
      <c r="B203" s="32" t="s">
        <v>1189</v>
      </c>
      <c r="C203" s="31" t="s">
        <v>1190</v>
      </c>
      <c r="D203" s="31" t="s">
        <v>1191</v>
      </c>
      <c r="E203" s="31" t="s">
        <v>530</v>
      </c>
      <c r="F203" s="84">
        <v>17600</v>
      </c>
      <c r="G203" s="32">
        <v>80.91</v>
      </c>
      <c r="H203" s="32" t="s">
        <v>847</v>
      </c>
    </row>
    <row r="204" spans="1:8" ht="15" customHeight="1">
      <c r="A204" s="83">
        <v>45474</v>
      </c>
      <c r="B204" s="32" t="s">
        <v>675</v>
      </c>
      <c r="C204" s="31" t="s">
        <v>1273</v>
      </c>
      <c r="D204" s="31" t="s">
        <v>1160</v>
      </c>
      <c r="E204" s="31" t="s">
        <v>530</v>
      </c>
      <c r="F204" s="84">
        <v>1292743</v>
      </c>
      <c r="G204" s="32">
        <v>73.25</v>
      </c>
      <c r="H204" s="32" t="s">
        <v>847</v>
      </c>
    </row>
    <row r="205" spans="1:8" ht="15" customHeight="1">
      <c r="A205" s="83">
        <v>45474</v>
      </c>
      <c r="B205" s="32" t="s">
        <v>1193</v>
      </c>
      <c r="C205" s="31" t="s">
        <v>1194</v>
      </c>
      <c r="D205" s="31" t="s">
        <v>1195</v>
      </c>
      <c r="E205" s="31" t="s">
        <v>530</v>
      </c>
      <c r="F205" s="84">
        <v>141960</v>
      </c>
      <c r="G205" s="32">
        <v>707.53</v>
      </c>
      <c r="H205" s="32" t="s">
        <v>847</v>
      </c>
    </row>
    <row r="206" spans="1:8" ht="15" customHeight="1">
      <c r="A206" s="83">
        <v>45474</v>
      </c>
      <c r="B206" s="32" t="s">
        <v>1193</v>
      </c>
      <c r="C206" s="31" t="s">
        <v>1194</v>
      </c>
      <c r="D206" s="31" t="s">
        <v>889</v>
      </c>
      <c r="E206" s="31" t="s">
        <v>530</v>
      </c>
      <c r="F206" s="84">
        <v>273203</v>
      </c>
      <c r="G206" s="32">
        <v>682.68</v>
      </c>
      <c r="H206" s="32" t="s">
        <v>847</v>
      </c>
    </row>
    <row r="207" spans="1:8" ht="15" customHeight="1">
      <c r="A207" s="83">
        <v>45474</v>
      </c>
      <c r="B207" s="32" t="s">
        <v>1193</v>
      </c>
      <c r="C207" s="31" t="s">
        <v>1194</v>
      </c>
      <c r="D207" s="31" t="s">
        <v>929</v>
      </c>
      <c r="E207" s="31" t="s">
        <v>530</v>
      </c>
      <c r="F207" s="84">
        <v>307674</v>
      </c>
      <c r="G207" s="32">
        <v>697.71</v>
      </c>
      <c r="H207" s="32" t="s">
        <v>847</v>
      </c>
    </row>
    <row r="208" spans="1:8" ht="15" customHeight="1">
      <c r="A208" s="83">
        <v>45474</v>
      </c>
      <c r="B208" s="32" t="s">
        <v>1193</v>
      </c>
      <c r="C208" s="31" t="s">
        <v>1194</v>
      </c>
      <c r="D208" s="31" t="s">
        <v>1064</v>
      </c>
      <c r="E208" s="31" t="s">
        <v>530</v>
      </c>
      <c r="F208" s="84">
        <v>235418</v>
      </c>
      <c r="G208" s="32">
        <v>707.22</v>
      </c>
      <c r="H208" s="32" t="s">
        <v>847</v>
      </c>
    </row>
    <row r="209" spans="1:8" ht="15" customHeight="1">
      <c r="A209" s="83">
        <v>45474</v>
      </c>
      <c r="B209" s="32" t="s">
        <v>1196</v>
      </c>
      <c r="C209" s="31" t="s">
        <v>1197</v>
      </c>
      <c r="D209" s="31" t="s">
        <v>889</v>
      </c>
      <c r="E209" s="31" t="s">
        <v>530</v>
      </c>
      <c r="F209" s="84">
        <v>156644</v>
      </c>
      <c r="G209" s="32">
        <v>540.76</v>
      </c>
      <c r="H209" s="32" t="s">
        <v>847</v>
      </c>
    </row>
    <row r="210" spans="1:8" ht="15" customHeight="1">
      <c r="A210" s="83">
        <v>45474</v>
      </c>
      <c r="B210" s="32" t="s">
        <v>1198</v>
      </c>
      <c r="C210" s="31" t="s">
        <v>1199</v>
      </c>
      <c r="D210" s="31" t="s">
        <v>889</v>
      </c>
      <c r="E210" s="31" t="s">
        <v>530</v>
      </c>
      <c r="F210" s="84">
        <v>933865</v>
      </c>
      <c r="G210" s="32">
        <v>385.36</v>
      </c>
      <c r="H210" s="32" t="s">
        <v>847</v>
      </c>
    </row>
    <row r="211" spans="1:8" ht="15" customHeight="1">
      <c r="A211" s="83">
        <v>45474</v>
      </c>
      <c r="B211" s="32" t="s">
        <v>1274</v>
      </c>
      <c r="C211" s="31" t="s">
        <v>1275</v>
      </c>
      <c r="D211" s="31" t="s">
        <v>1276</v>
      </c>
      <c r="E211" s="31" t="s">
        <v>530</v>
      </c>
      <c r="F211" s="84">
        <v>31200</v>
      </c>
      <c r="G211" s="32">
        <v>283.55</v>
      </c>
      <c r="H211" s="32" t="s">
        <v>847</v>
      </c>
    </row>
    <row r="212" spans="1:8" ht="15" customHeight="1">
      <c r="A212" s="83">
        <v>45474</v>
      </c>
      <c r="B212" s="32" t="s">
        <v>1200</v>
      </c>
      <c r="C212" s="31" t="s">
        <v>1201</v>
      </c>
      <c r="D212" s="31" t="s">
        <v>1202</v>
      </c>
      <c r="E212" s="31" t="s">
        <v>530</v>
      </c>
      <c r="F212" s="84">
        <v>439087</v>
      </c>
      <c r="G212" s="32">
        <v>9.4</v>
      </c>
      <c r="H212" s="32" t="s">
        <v>847</v>
      </c>
    </row>
    <row r="213" spans="1:8" ht="15" customHeight="1">
      <c r="A213" s="83">
        <v>45474</v>
      </c>
      <c r="B213" s="32" t="s">
        <v>348</v>
      </c>
      <c r="C213" s="31" t="s">
        <v>1063</v>
      </c>
      <c r="D213" s="31" t="s">
        <v>889</v>
      </c>
      <c r="E213" s="31" t="s">
        <v>530</v>
      </c>
      <c r="F213" s="84">
        <v>592010</v>
      </c>
      <c r="G213" s="32">
        <v>2443.37</v>
      </c>
      <c r="H213" s="32" t="s">
        <v>847</v>
      </c>
    </row>
    <row r="214" spans="1:8" ht="15" customHeight="1">
      <c r="A214" s="83">
        <v>45474</v>
      </c>
      <c r="B214" s="32" t="s">
        <v>1203</v>
      </c>
      <c r="C214" s="31" t="s">
        <v>1204</v>
      </c>
      <c r="D214" s="31" t="s">
        <v>1060</v>
      </c>
      <c r="E214" s="31" t="s">
        <v>530</v>
      </c>
      <c r="F214" s="84">
        <v>980000</v>
      </c>
      <c r="G214" s="32">
        <v>31.1</v>
      </c>
      <c r="H214" s="32" t="s">
        <v>847</v>
      </c>
    </row>
    <row r="215" spans="1:8" ht="15" customHeight="1">
      <c r="A215" s="83">
        <v>45474</v>
      </c>
      <c r="B215" s="32" t="s">
        <v>1203</v>
      </c>
      <c r="C215" s="31" t="s">
        <v>1204</v>
      </c>
      <c r="D215" s="31" t="s">
        <v>919</v>
      </c>
      <c r="E215" s="31" t="s">
        <v>530</v>
      </c>
      <c r="F215" s="84">
        <v>331000</v>
      </c>
      <c r="G215" s="32">
        <v>30.83</v>
      </c>
      <c r="H215" s="32" t="s">
        <v>847</v>
      </c>
    </row>
    <row r="216" spans="1:8" ht="15" customHeight="1">
      <c r="A216" s="83">
        <v>45474</v>
      </c>
      <c r="B216" s="32" t="s">
        <v>1203</v>
      </c>
      <c r="C216" s="31" t="s">
        <v>1204</v>
      </c>
      <c r="D216" s="31" t="s">
        <v>956</v>
      </c>
      <c r="E216" s="31" t="s">
        <v>530</v>
      </c>
      <c r="F216" s="84">
        <v>237000</v>
      </c>
      <c r="G216" s="32">
        <v>30.75</v>
      </c>
      <c r="H216" s="32" t="s">
        <v>847</v>
      </c>
    </row>
    <row r="217" spans="1:8" ht="15" customHeight="1">
      <c r="A217" s="83">
        <v>45474</v>
      </c>
      <c r="B217" s="32" t="s">
        <v>1203</v>
      </c>
      <c r="C217" s="31" t="s">
        <v>1204</v>
      </c>
      <c r="D217" s="31" t="s">
        <v>1277</v>
      </c>
      <c r="E217" s="31" t="s">
        <v>530</v>
      </c>
      <c r="F217" s="84">
        <v>231000</v>
      </c>
      <c r="G217" s="32">
        <v>30.68</v>
      </c>
      <c r="H217" s="32" t="s">
        <v>847</v>
      </c>
    </row>
    <row r="218" spans="1:8" ht="15" customHeight="1">
      <c r="A218" s="83">
        <v>45474</v>
      </c>
      <c r="B218" s="32" t="s">
        <v>1206</v>
      </c>
      <c r="C218" s="31" t="s">
        <v>1207</v>
      </c>
      <c r="D218" s="31" t="s">
        <v>1081</v>
      </c>
      <c r="E218" s="31" t="s">
        <v>530</v>
      </c>
      <c r="F218" s="84">
        <v>132000</v>
      </c>
      <c r="G218" s="32">
        <v>144.51</v>
      </c>
      <c r="H218" s="32" t="s">
        <v>847</v>
      </c>
    </row>
    <row r="219" spans="1:8" ht="15" customHeight="1">
      <c r="A219" s="83">
        <v>45474</v>
      </c>
      <c r="B219" s="32" t="s">
        <v>1206</v>
      </c>
      <c r="C219" s="31" t="s">
        <v>1207</v>
      </c>
      <c r="D219" s="31" t="s">
        <v>965</v>
      </c>
      <c r="E219" s="31" t="s">
        <v>530</v>
      </c>
      <c r="F219" s="84">
        <v>158400</v>
      </c>
      <c r="G219" s="32">
        <v>145.95</v>
      </c>
      <c r="H219" s="32" t="s">
        <v>847</v>
      </c>
    </row>
    <row r="220" spans="1:8" ht="15" customHeight="1">
      <c r="A220" s="83">
        <v>45474</v>
      </c>
      <c r="B220" s="32" t="s">
        <v>1206</v>
      </c>
      <c r="C220" s="31" t="s">
        <v>1207</v>
      </c>
      <c r="D220" s="31" t="s">
        <v>1208</v>
      </c>
      <c r="E220" s="31" t="s">
        <v>530</v>
      </c>
      <c r="F220" s="84">
        <v>103200</v>
      </c>
      <c r="G220" s="32">
        <v>138.99</v>
      </c>
      <c r="H220" s="32" t="s">
        <v>847</v>
      </c>
    </row>
    <row r="221" spans="1:8" ht="15" customHeight="1">
      <c r="A221" s="83">
        <v>45474</v>
      </c>
      <c r="B221" s="32" t="s">
        <v>1206</v>
      </c>
      <c r="C221" s="31" t="s">
        <v>1207</v>
      </c>
      <c r="D221" s="31" t="s">
        <v>994</v>
      </c>
      <c r="E221" s="31" t="s">
        <v>530</v>
      </c>
      <c r="F221" s="84">
        <v>138000</v>
      </c>
      <c r="G221" s="32">
        <v>139.46</v>
      </c>
      <c r="H221" s="32" t="s">
        <v>847</v>
      </c>
    </row>
    <row r="222" spans="1:8" ht="15" customHeight="1">
      <c r="A222" s="83">
        <v>45474</v>
      </c>
      <c r="B222" s="32" t="s">
        <v>1209</v>
      </c>
      <c r="C222" s="31" t="s">
        <v>1210</v>
      </c>
      <c r="D222" s="31" t="s">
        <v>889</v>
      </c>
      <c r="E222" s="31" t="s">
        <v>530</v>
      </c>
      <c r="F222" s="84">
        <v>1174958</v>
      </c>
      <c r="G222" s="32">
        <v>49.01</v>
      </c>
      <c r="H222" s="32" t="s">
        <v>847</v>
      </c>
    </row>
    <row r="223" spans="1:8" ht="15" customHeight="1">
      <c r="A223" s="83">
        <v>45474</v>
      </c>
      <c r="B223" s="32" t="s">
        <v>1209</v>
      </c>
      <c r="C223" s="31" t="s">
        <v>1210</v>
      </c>
      <c r="D223" s="31" t="s">
        <v>1278</v>
      </c>
      <c r="E223" s="31" t="s">
        <v>530</v>
      </c>
      <c r="F223" s="84">
        <v>1430616</v>
      </c>
      <c r="G223" s="32">
        <v>47.69</v>
      </c>
      <c r="H223" s="32" t="s">
        <v>847</v>
      </c>
    </row>
    <row r="224" spans="1:8" ht="15" customHeight="1">
      <c r="A224" s="83">
        <v>45474</v>
      </c>
      <c r="B224" s="32" t="s">
        <v>1211</v>
      </c>
      <c r="C224" s="31" t="s">
        <v>1212</v>
      </c>
      <c r="D224" s="31" t="s">
        <v>889</v>
      </c>
      <c r="E224" s="31" t="s">
        <v>530</v>
      </c>
      <c r="F224" s="84">
        <v>524851</v>
      </c>
      <c r="G224" s="32">
        <v>260.03</v>
      </c>
      <c r="H224" s="32" t="s">
        <v>847</v>
      </c>
    </row>
    <row r="225" spans="1:8" ht="15" customHeight="1">
      <c r="A225" s="83">
        <v>45474</v>
      </c>
      <c r="B225" s="32" t="s">
        <v>1010</v>
      </c>
      <c r="C225" s="31" t="s">
        <v>1011</v>
      </c>
      <c r="D225" s="31" t="s">
        <v>1060</v>
      </c>
      <c r="E225" s="31" t="s">
        <v>530</v>
      </c>
      <c r="F225" s="84">
        <v>4038526</v>
      </c>
      <c r="G225" s="32">
        <v>0.93</v>
      </c>
      <c r="H225" s="32" t="s">
        <v>847</v>
      </c>
    </row>
    <row r="226" spans="1:8" ht="15" customHeight="1">
      <c r="A226" s="83">
        <v>45474</v>
      </c>
      <c r="B226" s="32" t="s">
        <v>1010</v>
      </c>
      <c r="C226" s="31" t="s">
        <v>1011</v>
      </c>
      <c r="D226" s="31" t="s">
        <v>950</v>
      </c>
      <c r="E226" s="31" t="s">
        <v>530</v>
      </c>
      <c r="F226" s="84">
        <v>15741174</v>
      </c>
      <c r="G226" s="32">
        <v>0.93</v>
      </c>
      <c r="H226" s="32" t="s">
        <v>847</v>
      </c>
    </row>
    <row r="227" spans="1:8" ht="15" customHeight="1">
      <c r="A227" s="83">
        <v>45474</v>
      </c>
      <c r="B227" s="32" t="s">
        <v>784</v>
      </c>
      <c r="C227" s="31" t="s">
        <v>1213</v>
      </c>
      <c r="D227" s="31" t="s">
        <v>929</v>
      </c>
      <c r="E227" s="31" t="s">
        <v>530</v>
      </c>
      <c r="F227" s="84">
        <v>284694</v>
      </c>
      <c r="G227" s="32">
        <v>2241.71</v>
      </c>
      <c r="H227" s="32" t="s">
        <v>847</v>
      </c>
    </row>
    <row r="228" spans="1:8" ht="15" customHeight="1">
      <c r="A228" s="83">
        <v>45474</v>
      </c>
      <c r="B228" s="32" t="s">
        <v>1033</v>
      </c>
      <c r="C228" s="31" t="s">
        <v>1034</v>
      </c>
      <c r="D228" s="31" t="s">
        <v>1064</v>
      </c>
      <c r="E228" s="31" t="s">
        <v>530</v>
      </c>
      <c r="F228" s="84">
        <v>114781</v>
      </c>
      <c r="G228" s="32">
        <v>93.59</v>
      </c>
      <c r="H228" s="32" t="s">
        <v>847</v>
      </c>
    </row>
    <row r="229" spans="1:8" ht="15" customHeight="1">
      <c r="A229" s="83">
        <v>45474</v>
      </c>
      <c r="B229" s="32" t="s">
        <v>1033</v>
      </c>
      <c r="C229" s="31" t="s">
        <v>1034</v>
      </c>
      <c r="D229" s="31" t="s">
        <v>1035</v>
      </c>
      <c r="E229" s="31" t="s">
        <v>530</v>
      </c>
      <c r="F229" s="84">
        <v>133467</v>
      </c>
      <c r="G229" s="32">
        <v>92.7</v>
      </c>
      <c r="H229" s="32" t="s">
        <v>847</v>
      </c>
    </row>
    <row r="230" spans="1:8" ht="15" customHeight="1">
      <c r="A230" s="83">
        <v>45474</v>
      </c>
      <c r="B230" s="32" t="s">
        <v>1214</v>
      </c>
      <c r="C230" s="31" t="s">
        <v>1215</v>
      </c>
      <c r="D230" s="31" t="s">
        <v>889</v>
      </c>
      <c r="E230" s="31" t="s">
        <v>530</v>
      </c>
      <c r="F230" s="84">
        <v>998802</v>
      </c>
      <c r="G230" s="32">
        <v>432.61</v>
      </c>
      <c r="H230" s="32" t="s">
        <v>847</v>
      </c>
    </row>
    <row r="231" spans="1:8" ht="15" customHeight="1">
      <c r="A231" s="83">
        <v>45474</v>
      </c>
      <c r="B231" s="32" t="s">
        <v>144</v>
      </c>
      <c r="C231" s="31" t="s">
        <v>1012</v>
      </c>
      <c r="D231" s="31" t="s">
        <v>929</v>
      </c>
      <c r="E231" s="31" t="s">
        <v>530</v>
      </c>
      <c r="F231" s="84">
        <v>1622175</v>
      </c>
      <c r="G231" s="32">
        <v>287.56</v>
      </c>
      <c r="H231" s="32" t="s">
        <v>847</v>
      </c>
    </row>
    <row r="232" spans="1:8" ht="15" customHeight="1">
      <c r="A232" s="83">
        <v>45474</v>
      </c>
      <c r="B232" s="32" t="s">
        <v>1279</v>
      </c>
      <c r="C232" s="31" t="s">
        <v>1280</v>
      </c>
      <c r="D232" s="31" t="s">
        <v>1281</v>
      </c>
      <c r="E232" s="31" t="s">
        <v>530</v>
      </c>
      <c r="F232" s="84">
        <v>400000</v>
      </c>
      <c r="G232" s="32">
        <v>131.83</v>
      </c>
      <c r="H232" s="32" t="s">
        <v>847</v>
      </c>
    </row>
    <row r="233" spans="1:8" ht="15" customHeight="1">
      <c r="A233" s="83">
        <v>45474</v>
      </c>
      <c r="B233" s="32" t="s">
        <v>995</v>
      </c>
      <c r="C233" s="31" t="s">
        <v>996</v>
      </c>
      <c r="D233" s="31" t="s">
        <v>1218</v>
      </c>
      <c r="E233" s="31" t="s">
        <v>530</v>
      </c>
      <c r="F233" s="84">
        <v>5457039</v>
      </c>
      <c r="G233" s="32">
        <v>41.96</v>
      </c>
      <c r="H233" s="32" t="s">
        <v>847</v>
      </c>
    </row>
    <row r="234" spans="1:8" ht="15" customHeight="1">
      <c r="A234" s="83">
        <v>45474</v>
      </c>
      <c r="B234" s="32" t="s">
        <v>995</v>
      </c>
      <c r="C234" s="31" t="s">
        <v>996</v>
      </c>
      <c r="D234" s="31" t="s">
        <v>1217</v>
      </c>
      <c r="E234" s="31" t="s">
        <v>530</v>
      </c>
      <c r="F234" s="84">
        <v>448175</v>
      </c>
      <c r="G234" s="32">
        <v>42.19</v>
      </c>
      <c r="H234" s="32" t="s">
        <v>847</v>
      </c>
    </row>
    <row r="235" spans="1:8" ht="15" customHeight="1">
      <c r="A235" s="83">
        <v>45474</v>
      </c>
      <c r="B235" s="32" t="s">
        <v>995</v>
      </c>
      <c r="C235" s="31" t="s">
        <v>996</v>
      </c>
      <c r="D235" s="31" t="s">
        <v>1216</v>
      </c>
      <c r="E235" s="31" t="s">
        <v>530</v>
      </c>
      <c r="F235" s="84">
        <v>1610049</v>
      </c>
      <c r="G235" s="32">
        <v>42.12</v>
      </c>
      <c r="H235" s="32" t="s">
        <v>847</v>
      </c>
    </row>
    <row r="236" spans="1:8" ht="15" customHeight="1">
      <c r="A236" s="83">
        <v>45474</v>
      </c>
      <c r="B236" s="32" t="s">
        <v>995</v>
      </c>
      <c r="C236" s="31" t="s">
        <v>996</v>
      </c>
      <c r="D236" s="31" t="s">
        <v>1122</v>
      </c>
      <c r="E236" s="31" t="s">
        <v>530</v>
      </c>
      <c r="F236" s="84">
        <v>1477777</v>
      </c>
      <c r="G236" s="32">
        <v>42.14</v>
      </c>
      <c r="H236" s="32" t="s">
        <v>847</v>
      </c>
    </row>
    <row r="237" spans="1:8" ht="15" customHeight="1">
      <c r="A237" s="83">
        <v>45474</v>
      </c>
      <c r="B237" s="32" t="s">
        <v>995</v>
      </c>
      <c r="C237" s="31" t="s">
        <v>996</v>
      </c>
      <c r="D237" s="31" t="s">
        <v>929</v>
      </c>
      <c r="E237" s="31" t="s">
        <v>530</v>
      </c>
      <c r="F237" s="84">
        <v>1932123</v>
      </c>
      <c r="G237" s="32">
        <v>41.41</v>
      </c>
      <c r="H237" s="32" t="s">
        <v>847</v>
      </c>
    </row>
    <row r="238" spans="1:8" ht="15" customHeight="1">
      <c r="A238" s="83">
        <v>45474</v>
      </c>
      <c r="B238" s="32" t="s">
        <v>1219</v>
      </c>
      <c r="C238" s="31" t="s">
        <v>1220</v>
      </c>
      <c r="D238" s="31" t="s">
        <v>1221</v>
      </c>
      <c r="E238" s="31" t="s">
        <v>530</v>
      </c>
      <c r="F238" s="84">
        <v>77500</v>
      </c>
      <c r="G238" s="32">
        <v>345.29</v>
      </c>
      <c r="H238" s="32" t="s">
        <v>847</v>
      </c>
    </row>
    <row r="239" spans="1:8" ht="15" customHeight="1">
      <c r="A239" s="83">
        <v>45474</v>
      </c>
      <c r="B239" s="32" t="s">
        <v>1282</v>
      </c>
      <c r="C239" s="31" t="s">
        <v>1283</v>
      </c>
      <c r="D239" s="31" t="s">
        <v>1284</v>
      </c>
      <c r="E239" s="31" t="s">
        <v>530</v>
      </c>
      <c r="F239" s="84">
        <v>99000</v>
      </c>
      <c r="G239" s="32">
        <v>1048.54</v>
      </c>
      <c r="H239" s="32" t="s">
        <v>847</v>
      </c>
    </row>
    <row r="240" spans="1:8" ht="15" customHeight="1">
      <c r="A240" s="83">
        <v>45474</v>
      </c>
      <c r="B240" s="32" t="s">
        <v>997</v>
      </c>
      <c r="C240" s="31" t="s">
        <v>998</v>
      </c>
      <c r="D240" s="31" t="s">
        <v>1013</v>
      </c>
      <c r="E240" s="31" t="s">
        <v>530</v>
      </c>
      <c r="F240" s="84">
        <v>789360</v>
      </c>
      <c r="G240" s="32">
        <v>1.04</v>
      </c>
      <c r="H240" s="32" t="s">
        <v>847</v>
      </c>
    </row>
    <row r="241" spans="1:8" ht="15" customHeight="1">
      <c r="A241" s="83">
        <v>45474</v>
      </c>
      <c r="B241" s="32" t="s">
        <v>997</v>
      </c>
      <c r="C241" s="31" t="s">
        <v>998</v>
      </c>
      <c r="D241" s="31" t="s">
        <v>1068</v>
      </c>
      <c r="E241" s="31" t="s">
        <v>530</v>
      </c>
      <c r="F241" s="84">
        <v>294000</v>
      </c>
      <c r="G241" s="32">
        <v>0.96</v>
      </c>
      <c r="H241" s="32" t="s">
        <v>847</v>
      </c>
    </row>
    <row r="242" spans="1:8" ht="15" customHeight="1">
      <c r="A242" s="83">
        <v>45474</v>
      </c>
      <c r="B242" s="32" t="s">
        <v>1225</v>
      </c>
      <c r="C242" s="31" t="s">
        <v>1226</v>
      </c>
      <c r="D242" s="31" t="s">
        <v>1285</v>
      </c>
      <c r="E242" s="31" t="s">
        <v>530</v>
      </c>
      <c r="F242" s="84">
        <v>130000</v>
      </c>
      <c r="G242" s="32">
        <v>85.72</v>
      </c>
      <c r="H242" s="32" t="s">
        <v>847</v>
      </c>
    </row>
    <row r="243" spans="1:8" ht="15" customHeight="1">
      <c r="A243" s="83">
        <v>45474</v>
      </c>
      <c r="B243" s="32" t="s">
        <v>1225</v>
      </c>
      <c r="C243" s="31" t="s">
        <v>1226</v>
      </c>
      <c r="D243" s="31" t="s">
        <v>1286</v>
      </c>
      <c r="E243" s="31" t="s">
        <v>530</v>
      </c>
      <c r="F243" s="84">
        <v>132000</v>
      </c>
      <c r="G243" s="32">
        <v>83.6</v>
      </c>
      <c r="H243" s="32" t="s">
        <v>847</v>
      </c>
    </row>
    <row r="244" spans="1:8" ht="15" customHeight="1">
      <c r="A244" s="83">
        <v>45474</v>
      </c>
      <c r="B244" s="32" t="s">
        <v>1225</v>
      </c>
      <c r="C244" s="31" t="s">
        <v>1226</v>
      </c>
      <c r="D244" s="31" t="s">
        <v>1287</v>
      </c>
      <c r="E244" s="31" t="s">
        <v>530</v>
      </c>
      <c r="F244" s="84">
        <v>116000</v>
      </c>
      <c r="G244" s="32">
        <v>88</v>
      </c>
      <c r="H244" s="32" t="s">
        <v>847</v>
      </c>
    </row>
    <row r="245" spans="1:8" ht="15" customHeight="1">
      <c r="A245" s="83">
        <v>45474</v>
      </c>
      <c r="B245" s="32" t="s">
        <v>1225</v>
      </c>
      <c r="C245" s="31" t="s">
        <v>1226</v>
      </c>
      <c r="D245" s="31" t="s">
        <v>1288</v>
      </c>
      <c r="E245" s="31" t="s">
        <v>530</v>
      </c>
      <c r="F245" s="84">
        <v>238000</v>
      </c>
      <c r="G245" s="32">
        <v>88</v>
      </c>
      <c r="H245" s="32" t="s">
        <v>847</v>
      </c>
    </row>
    <row r="246" spans="1:8" ht="15" customHeight="1">
      <c r="A246" s="83">
        <v>45474</v>
      </c>
      <c r="B246" s="32" t="s">
        <v>1069</v>
      </c>
      <c r="C246" s="31" t="s">
        <v>1070</v>
      </c>
      <c r="D246" s="31" t="s">
        <v>919</v>
      </c>
      <c r="E246" s="31" t="s">
        <v>530</v>
      </c>
      <c r="F246" s="84">
        <v>80000</v>
      </c>
      <c r="G246" s="32">
        <v>137.5</v>
      </c>
      <c r="H246" s="32" t="s">
        <v>847</v>
      </c>
    </row>
    <row r="247" spans="1:8" ht="15" customHeight="1">
      <c r="A247" s="83">
        <v>45474</v>
      </c>
      <c r="B247" s="32" t="s">
        <v>1069</v>
      </c>
      <c r="C247" s="31" t="s">
        <v>1070</v>
      </c>
      <c r="D247" s="31" t="s">
        <v>1032</v>
      </c>
      <c r="E247" s="31" t="s">
        <v>530</v>
      </c>
      <c r="F247" s="84">
        <v>100000</v>
      </c>
      <c r="G247" s="32">
        <v>148.96</v>
      </c>
      <c r="H247" s="32" t="s">
        <v>847</v>
      </c>
    </row>
    <row r="248" spans="1:8" ht="15" customHeight="1">
      <c r="A248" s="83">
        <v>45474</v>
      </c>
      <c r="B248" s="32" t="s">
        <v>1069</v>
      </c>
      <c r="C248" s="31" t="s">
        <v>1070</v>
      </c>
      <c r="D248" s="31" t="s">
        <v>1071</v>
      </c>
      <c r="E248" s="31" t="s">
        <v>530</v>
      </c>
      <c r="F248" s="84">
        <v>76000</v>
      </c>
      <c r="G248" s="32">
        <v>137.5</v>
      </c>
      <c r="H248" s="32" t="s">
        <v>847</v>
      </c>
    </row>
    <row r="249" spans="1:8" ht="15" customHeight="1">
      <c r="A249" s="83">
        <v>45474</v>
      </c>
      <c r="B249" s="32" t="s">
        <v>176</v>
      </c>
      <c r="C249" s="31" t="s">
        <v>1230</v>
      </c>
      <c r="D249" s="31" t="s">
        <v>889</v>
      </c>
      <c r="E249" s="31" t="s">
        <v>530</v>
      </c>
      <c r="F249" s="84">
        <v>496001</v>
      </c>
      <c r="G249" s="32">
        <v>1695.73</v>
      </c>
      <c r="H249" s="32" t="s">
        <v>847</v>
      </c>
    </row>
    <row r="250" spans="1:8" ht="15" customHeight="1">
      <c r="A250" s="83">
        <v>45474</v>
      </c>
      <c r="B250" s="32" t="s">
        <v>1231</v>
      </c>
      <c r="C250" s="31" t="s">
        <v>1232</v>
      </c>
      <c r="D250" s="31" t="s">
        <v>889</v>
      </c>
      <c r="E250" s="31" t="s">
        <v>530</v>
      </c>
      <c r="F250" s="84">
        <v>103767</v>
      </c>
      <c r="G250" s="32">
        <v>236.15</v>
      </c>
      <c r="H250" s="32" t="s">
        <v>847</v>
      </c>
    </row>
    <row r="251" spans="1:8" ht="15" customHeight="1">
      <c r="A251" s="83">
        <v>45474</v>
      </c>
      <c r="B251" s="32" t="s">
        <v>1231</v>
      </c>
      <c r="C251" s="31" t="s">
        <v>1232</v>
      </c>
      <c r="D251" s="31" t="s">
        <v>1233</v>
      </c>
      <c r="E251" s="31" t="s">
        <v>530</v>
      </c>
      <c r="F251" s="84">
        <v>6775</v>
      </c>
      <c r="G251" s="32">
        <v>247.38</v>
      </c>
      <c r="H251" s="32" t="s">
        <v>847</v>
      </c>
    </row>
    <row r="252" spans="1:8" ht="15" customHeight="1">
      <c r="A252" s="83">
        <v>45474</v>
      </c>
      <c r="B252" s="32" t="s">
        <v>1072</v>
      </c>
      <c r="C252" s="31" t="s">
        <v>1073</v>
      </c>
      <c r="D252" s="31" t="s">
        <v>1289</v>
      </c>
      <c r="E252" s="31" t="s">
        <v>530</v>
      </c>
      <c r="F252" s="84">
        <v>1000000</v>
      </c>
      <c r="G252" s="32">
        <v>109.94</v>
      </c>
      <c r="H252" s="32" t="s">
        <v>847</v>
      </c>
    </row>
    <row r="253" spans="1:8" ht="15" customHeight="1">
      <c r="A253" s="83">
        <v>45474</v>
      </c>
      <c r="B253" s="32" t="s">
        <v>1075</v>
      </c>
      <c r="C253" s="31" t="s">
        <v>1076</v>
      </c>
      <c r="D253" s="31" t="s">
        <v>1077</v>
      </c>
      <c r="E253" s="31" t="s">
        <v>530</v>
      </c>
      <c r="F253" s="84">
        <v>87000</v>
      </c>
      <c r="G253" s="32">
        <v>37.84</v>
      </c>
      <c r="H253" s="32" t="s">
        <v>847</v>
      </c>
    </row>
    <row r="254" spans="1:8" ht="15" customHeight="1">
      <c r="A254" s="83">
        <v>45474</v>
      </c>
      <c r="B254" s="32" t="s">
        <v>1234</v>
      </c>
      <c r="C254" s="31" t="s">
        <v>1235</v>
      </c>
      <c r="D254" s="31" t="s">
        <v>965</v>
      </c>
      <c r="E254" s="31" t="s">
        <v>530</v>
      </c>
      <c r="F254" s="84">
        <v>23400</v>
      </c>
      <c r="G254" s="32">
        <v>248.03</v>
      </c>
      <c r="H254" s="32" t="s">
        <v>847</v>
      </c>
    </row>
    <row r="255" spans="1:8" ht="15" customHeight="1">
      <c r="A255" s="83">
        <v>45474</v>
      </c>
      <c r="B255" s="32" t="s">
        <v>1236</v>
      </c>
      <c r="C255" s="31" t="s">
        <v>1237</v>
      </c>
      <c r="D255" s="31" t="s">
        <v>1077</v>
      </c>
      <c r="E255" s="31" t="s">
        <v>530</v>
      </c>
      <c r="F255" s="84">
        <v>215099</v>
      </c>
      <c r="G255" s="32">
        <v>11.1</v>
      </c>
      <c r="H255" s="32" t="s">
        <v>847</v>
      </c>
    </row>
    <row r="256" spans="1:8" ht="15" customHeight="1">
      <c r="A256" s="83">
        <v>45474</v>
      </c>
      <c r="B256" s="32" t="s">
        <v>613</v>
      </c>
      <c r="C256" s="31" t="s">
        <v>1238</v>
      </c>
      <c r="D256" s="31" t="s">
        <v>889</v>
      </c>
      <c r="E256" s="31" t="s">
        <v>530</v>
      </c>
      <c r="F256" s="84">
        <v>1538440</v>
      </c>
      <c r="G256" s="32">
        <v>302.97</v>
      </c>
      <c r="H256" s="32" t="s">
        <v>847</v>
      </c>
    </row>
    <row r="257" spans="1:8" ht="15" customHeight="1">
      <c r="A257" s="83">
        <v>45474</v>
      </c>
      <c r="B257" s="32" t="s">
        <v>1239</v>
      </c>
      <c r="C257" s="31" t="s">
        <v>1240</v>
      </c>
      <c r="D257" s="31" t="s">
        <v>956</v>
      </c>
      <c r="E257" s="31" t="s">
        <v>530</v>
      </c>
      <c r="F257" s="84">
        <v>86400</v>
      </c>
      <c r="G257" s="32">
        <v>367.38</v>
      </c>
      <c r="H257" s="32" t="s">
        <v>847</v>
      </c>
    </row>
    <row r="258" spans="1:8" ht="15" customHeight="1">
      <c r="A258" s="83">
        <v>45474</v>
      </c>
      <c r="B258" s="32" t="s">
        <v>1239</v>
      </c>
      <c r="C258" s="31" t="s">
        <v>1240</v>
      </c>
      <c r="D258" s="31" t="s">
        <v>950</v>
      </c>
      <c r="E258" s="31" t="s">
        <v>530</v>
      </c>
      <c r="F258" s="84">
        <v>81600</v>
      </c>
      <c r="G258" s="32">
        <v>368.35</v>
      </c>
      <c r="H258" s="32" t="s">
        <v>847</v>
      </c>
    </row>
    <row r="259" spans="1:8" ht="15" customHeight="1">
      <c r="A259" s="83">
        <v>45474</v>
      </c>
      <c r="B259" s="32" t="s">
        <v>1239</v>
      </c>
      <c r="C259" s="31" t="s">
        <v>1240</v>
      </c>
      <c r="D259" s="31" t="s">
        <v>919</v>
      </c>
      <c r="E259" s="31" t="s">
        <v>530</v>
      </c>
      <c r="F259" s="84">
        <v>89600</v>
      </c>
      <c r="G259" s="32">
        <v>363.47</v>
      </c>
      <c r="H259" s="32" t="s">
        <v>847</v>
      </c>
    </row>
    <row r="260" spans="1:8" ht="15" customHeight="1">
      <c r="A260" s="83">
        <v>45474</v>
      </c>
      <c r="B260" s="32" t="s">
        <v>1241</v>
      </c>
      <c r="C260" s="31" t="s">
        <v>1242</v>
      </c>
      <c r="D260" s="31" t="s">
        <v>1290</v>
      </c>
      <c r="E260" s="31" t="s">
        <v>530</v>
      </c>
      <c r="F260" s="84">
        <v>7100000</v>
      </c>
      <c r="G260" s="32">
        <v>239.05</v>
      </c>
      <c r="H260" s="32" t="s">
        <v>847</v>
      </c>
    </row>
    <row r="261" spans="1:8" ht="15" customHeight="1">
      <c r="A261" s="83">
        <v>45474</v>
      </c>
      <c r="B261" s="32" t="s">
        <v>1078</v>
      </c>
      <c r="C261" s="31" t="s">
        <v>1079</v>
      </c>
      <c r="D261" s="31" t="s">
        <v>889</v>
      </c>
      <c r="E261" s="31" t="s">
        <v>530</v>
      </c>
      <c r="F261" s="84">
        <v>79293</v>
      </c>
      <c r="G261" s="32">
        <v>1387.49</v>
      </c>
      <c r="H261" s="32" t="s">
        <v>847</v>
      </c>
    </row>
    <row r="262" spans="1:8" ht="15" customHeight="1">
      <c r="A262" s="83">
        <v>45474</v>
      </c>
      <c r="B262" s="32" t="s">
        <v>1243</v>
      </c>
      <c r="C262" s="31" t="s">
        <v>1244</v>
      </c>
      <c r="D262" s="31" t="s">
        <v>889</v>
      </c>
      <c r="E262" s="31" t="s">
        <v>530</v>
      </c>
      <c r="F262" s="84">
        <v>193781</v>
      </c>
      <c r="G262" s="32">
        <v>592.02</v>
      </c>
      <c r="H262" s="32" t="s">
        <v>847</v>
      </c>
    </row>
    <row r="263" spans="1:8" ht="15" customHeight="1">
      <c r="A263" s="83">
        <v>45474</v>
      </c>
      <c r="B263" s="32" t="s">
        <v>1243</v>
      </c>
      <c r="C263" s="31" t="s">
        <v>1244</v>
      </c>
      <c r="D263" s="31" t="s">
        <v>1064</v>
      </c>
      <c r="E263" s="31" t="s">
        <v>530</v>
      </c>
      <c r="F263" s="84">
        <v>159886</v>
      </c>
      <c r="G263" s="32">
        <v>609.78</v>
      </c>
      <c r="H263" s="32" t="s">
        <v>847</v>
      </c>
    </row>
    <row r="264" spans="1:8" ht="15" customHeight="1">
      <c r="A264" s="83">
        <v>45474</v>
      </c>
      <c r="B264" s="32" t="s">
        <v>947</v>
      </c>
      <c r="C264" s="31" t="s">
        <v>948</v>
      </c>
      <c r="D264" s="31" t="s">
        <v>1291</v>
      </c>
      <c r="E264" s="31" t="s">
        <v>530</v>
      </c>
      <c r="F264" s="84">
        <v>2825000</v>
      </c>
      <c r="G264" s="32">
        <v>35.39</v>
      </c>
      <c r="H264" s="32" t="s">
        <v>847</v>
      </c>
    </row>
    <row r="265" spans="1:8" ht="15" customHeight="1">
      <c r="A265" s="83">
        <v>45474</v>
      </c>
      <c r="B265" s="32" t="s">
        <v>947</v>
      </c>
      <c r="C265" s="31" t="s">
        <v>948</v>
      </c>
      <c r="D265" s="31" t="s">
        <v>889</v>
      </c>
      <c r="E265" s="31" t="s">
        <v>530</v>
      </c>
      <c r="F265" s="84">
        <v>1968603</v>
      </c>
      <c r="G265" s="32">
        <v>35.94</v>
      </c>
      <c r="H265" s="32" t="s">
        <v>847</v>
      </c>
    </row>
    <row r="266" spans="1:8" ht="15" customHeight="1">
      <c r="A266" s="83">
        <v>45474</v>
      </c>
      <c r="B266" s="32" t="s">
        <v>947</v>
      </c>
      <c r="C266" s="31" t="s">
        <v>948</v>
      </c>
      <c r="D266" s="31" t="s">
        <v>949</v>
      </c>
      <c r="E266" s="31" t="s">
        <v>530</v>
      </c>
      <c r="F266" s="84">
        <v>6424818</v>
      </c>
      <c r="G266" s="32">
        <v>35.77</v>
      </c>
      <c r="H266" s="32" t="s">
        <v>847</v>
      </c>
    </row>
    <row r="267" spans="1:8" ht="15" customHeight="1">
      <c r="A267" s="83">
        <v>45474</v>
      </c>
      <c r="B267" s="32" t="s">
        <v>947</v>
      </c>
      <c r="C267" s="31" t="s">
        <v>948</v>
      </c>
      <c r="D267" s="31" t="s">
        <v>929</v>
      </c>
      <c r="E267" s="31" t="s">
        <v>530</v>
      </c>
      <c r="F267" s="84">
        <v>2609414</v>
      </c>
      <c r="G267" s="32">
        <v>36.09</v>
      </c>
      <c r="H267" s="32" t="s">
        <v>847</v>
      </c>
    </row>
    <row r="268" spans="1:8" ht="15" customHeight="1">
      <c r="A268" s="83">
        <v>45474</v>
      </c>
      <c r="B268" s="32" t="s">
        <v>1245</v>
      </c>
      <c r="C268" s="31" t="s">
        <v>1246</v>
      </c>
      <c r="D268" s="31" t="s">
        <v>1292</v>
      </c>
      <c r="E268" s="31" t="s">
        <v>530</v>
      </c>
      <c r="F268" s="84">
        <v>229262</v>
      </c>
      <c r="G268" s="32">
        <v>273.67</v>
      </c>
      <c r="H268" s="32" t="s">
        <v>847</v>
      </c>
    </row>
    <row r="269" spans="1:8" ht="15" customHeight="1">
      <c r="A269" s="83">
        <v>45474</v>
      </c>
      <c r="B269" s="32" t="s">
        <v>1245</v>
      </c>
      <c r="C269" s="31" t="s">
        <v>1246</v>
      </c>
      <c r="D269" s="31" t="s">
        <v>1293</v>
      </c>
      <c r="E269" s="31" t="s">
        <v>530</v>
      </c>
      <c r="F269" s="84">
        <v>69430</v>
      </c>
      <c r="G269" s="32">
        <v>278.62</v>
      </c>
      <c r="H269" s="32" t="s">
        <v>847</v>
      </c>
    </row>
    <row r="270" spans="1:8" ht="15" customHeight="1">
      <c r="A270" s="83">
        <v>45474</v>
      </c>
      <c r="B270" s="32" t="s">
        <v>1249</v>
      </c>
      <c r="C270" s="31" t="s">
        <v>1250</v>
      </c>
      <c r="D270" s="31" t="s">
        <v>1252</v>
      </c>
      <c r="E270" s="31" t="s">
        <v>530</v>
      </c>
      <c r="F270" s="84">
        <v>7200</v>
      </c>
      <c r="G270" s="32">
        <v>311</v>
      </c>
      <c r="H270" s="32" t="s">
        <v>847</v>
      </c>
    </row>
    <row r="271" spans="1:8" ht="15" customHeight="1">
      <c r="A271" s="83">
        <v>45474</v>
      </c>
      <c r="B271" s="32" t="s">
        <v>1249</v>
      </c>
      <c r="C271" s="31" t="s">
        <v>1250</v>
      </c>
      <c r="D271" s="31" t="s">
        <v>1251</v>
      </c>
      <c r="E271" s="31" t="s">
        <v>530</v>
      </c>
      <c r="F271" s="84">
        <v>226800</v>
      </c>
      <c r="G271" s="32">
        <v>311.2</v>
      </c>
      <c r="H271" s="32" t="s">
        <v>847</v>
      </c>
    </row>
    <row r="272" spans="1:8" ht="15" customHeight="1">
      <c r="A272" s="83">
        <v>45474</v>
      </c>
      <c r="B272" s="32" t="s">
        <v>1056</v>
      </c>
      <c r="C272" s="31" t="s">
        <v>1080</v>
      </c>
      <c r="D272" s="31" t="s">
        <v>889</v>
      </c>
      <c r="E272" s="31" t="s">
        <v>530</v>
      </c>
      <c r="F272" s="84">
        <v>450452</v>
      </c>
      <c r="G272" s="32">
        <v>505.7</v>
      </c>
      <c r="H272" s="32" t="s">
        <v>847</v>
      </c>
    </row>
    <row r="273" spans="1:8" ht="15" customHeight="1">
      <c r="A273" s="83">
        <v>45474</v>
      </c>
      <c r="B273" s="32" t="s">
        <v>1257</v>
      </c>
      <c r="C273" s="31" t="s">
        <v>1258</v>
      </c>
      <c r="D273" s="31" t="s">
        <v>1081</v>
      </c>
      <c r="E273" s="31" t="s">
        <v>530</v>
      </c>
      <c r="F273" s="84">
        <v>148800</v>
      </c>
      <c r="G273" s="32">
        <v>308.93</v>
      </c>
      <c r="H273" s="32" t="s">
        <v>847</v>
      </c>
    </row>
    <row r="274" spans="1:8" ht="15" customHeight="1">
      <c r="A274" s="83">
        <v>45474</v>
      </c>
      <c r="B274" s="32" t="s">
        <v>999</v>
      </c>
      <c r="C274" s="31" t="s">
        <v>1000</v>
      </c>
      <c r="D274" s="31" t="s">
        <v>929</v>
      </c>
      <c r="E274" s="31" t="s">
        <v>530</v>
      </c>
      <c r="F274" s="84">
        <v>3075697</v>
      </c>
      <c r="G274" s="32">
        <v>50.67</v>
      </c>
      <c r="H274" s="32" t="s">
        <v>847</v>
      </c>
    </row>
    <row r="275" spans="1:8" ht="15" customHeight="1">
      <c r="A275" s="83">
        <v>45474</v>
      </c>
      <c r="B275" s="32" t="s">
        <v>999</v>
      </c>
      <c r="C275" s="31" t="s">
        <v>1000</v>
      </c>
      <c r="D275" s="31" t="s">
        <v>889</v>
      </c>
      <c r="E275" s="31" t="s">
        <v>530</v>
      </c>
      <c r="F275" s="84">
        <v>911906</v>
      </c>
      <c r="G275" s="32">
        <v>50.96</v>
      </c>
      <c r="H275" s="32" t="s">
        <v>847</v>
      </c>
    </row>
    <row r="276" spans="1:8" ht="15" customHeight="1">
      <c r="A276" s="83">
        <v>45474</v>
      </c>
      <c r="B276" s="32" t="s">
        <v>999</v>
      </c>
      <c r="C276" s="31" t="s">
        <v>1000</v>
      </c>
      <c r="D276" s="31" t="s">
        <v>1064</v>
      </c>
      <c r="E276" s="31" t="s">
        <v>530</v>
      </c>
      <c r="F276" s="84">
        <v>611176</v>
      </c>
      <c r="G276" s="32">
        <v>50.18</v>
      </c>
      <c r="H276" s="32" t="s">
        <v>847</v>
      </c>
    </row>
    <row r="277" spans="1:8" ht="15" customHeight="1">
      <c r="A277" s="83">
        <v>45474</v>
      </c>
      <c r="B277" s="32" t="s">
        <v>999</v>
      </c>
      <c r="C277" s="31" t="s">
        <v>1000</v>
      </c>
      <c r="D277" s="31" t="s">
        <v>1001</v>
      </c>
      <c r="E277" s="31" t="s">
        <v>530</v>
      </c>
      <c r="F277" s="84">
        <v>7017994</v>
      </c>
      <c r="G277" s="32">
        <v>50.85</v>
      </c>
      <c r="H277" s="32" t="s">
        <v>847</v>
      </c>
    </row>
    <row r="278" spans="1:8" ht="15" customHeight="1">
      <c r="A278" s="83">
        <v>45474</v>
      </c>
      <c r="B278" s="32" t="s">
        <v>1260</v>
      </c>
      <c r="C278" s="31" t="s">
        <v>1261</v>
      </c>
      <c r="D278" s="31" t="s">
        <v>993</v>
      </c>
      <c r="E278" s="31" t="s">
        <v>530</v>
      </c>
      <c r="F278" s="84">
        <v>113031</v>
      </c>
      <c r="G278" s="32">
        <v>116.17</v>
      </c>
      <c r="H278" s="32" t="s">
        <v>847</v>
      </c>
    </row>
    <row r="279" spans="1:8" ht="15" customHeight="1">
      <c r="A279" s="83">
        <v>45474</v>
      </c>
      <c r="B279" s="32" t="s">
        <v>1265</v>
      </c>
      <c r="C279" s="31" t="s">
        <v>1266</v>
      </c>
      <c r="D279" s="31" t="s">
        <v>1287</v>
      </c>
      <c r="E279" s="31" t="s">
        <v>530</v>
      </c>
      <c r="F279" s="84">
        <v>90000</v>
      </c>
      <c r="G279" s="32">
        <v>45.1</v>
      </c>
      <c r="H279" s="32" t="s">
        <v>847</v>
      </c>
    </row>
    <row r="280" spans="1:8" ht="15" customHeight="1">
      <c r="A280" s="83">
        <v>45474</v>
      </c>
      <c r="B280" s="32" t="s">
        <v>1269</v>
      </c>
      <c r="C280" s="31" t="s">
        <v>1270</v>
      </c>
      <c r="D280" s="31" t="s">
        <v>1271</v>
      </c>
      <c r="E280" s="31" t="s">
        <v>530</v>
      </c>
      <c r="F280" s="84">
        <v>1831832</v>
      </c>
      <c r="G280" s="32">
        <v>1.08</v>
      </c>
      <c r="H280" s="32" t="s">
        <v>847</v>
      </c>
    </row>
    <row r="281" spans="1:8" ht="15" customHeight="1">
      <c r="A281" s="83">
        <v>45474</v>
      </c>
      <c r="B281" s="32" t="s">
        <v>1269</v>
      </c>
      <c r="C281" s="31" t="s">
        <v>1270</v>
      </c>
      <c r="D281" s="31" t="s">
        <v>1294</v>
      </c>
      <c r="E281" s="31" t="s">
        <v>530</v>
      </c>
      <c r="F281" s="84">
        <v>1968776</v>
      </c>
      <c r="G281" s="32">
        <v>1.12</v>
      </c>
      <c r="H281" s="32" t="s">
        <v>847</v>
      </c>
    </row>
    <row r="282" spans="1:8" ht="15" customHeight="1">
      <c r="A282" s="83">
        <v>45474</v>
      </c>
      <c r="B282" s="32" t="s">
        <v>1037</v>
      </c>
      <c r="C282" s="31" t="s">
        <v>1038</v>
      </c>
      <c r="D282" s="31" t="s">
        <v>919</v>
      </c>
      <c r="E282" s="31" t="s">
        <v>530</v>
      </c>
      <c r="F282" s="84">
        <v>65000</v>
      </c>
      <c r="G282" s="32">
        <v>227.6</v>
      </c>
      <c r="H282" s="32" t="s">
        <v>847</v>
      </c>
    </row>
  </sheetData>
  <mergeCells count="3">
    <mergeCell ref="A5:B5"/>
    <mergeCell ref="C5:D5"/>
    <mergeCell ref="B7:C7"/>
  </mergeCells>
  <hyperlinks>
    <hyperlink ref="E6" location="Main!A1" display="Back To Main Page"/>
  </hyperlinks>
  <printOptions/>
  <pageMargins left="0.7" right="0.7" top="0.75" bottom="0.75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5"/>
  <sheetViews>
    <sheetView zoomScale="70" zoomScaleNormal="70" workbookViewId="0" topLeftCell="A1">
      <selection activeCell="J16" sqref="J16"/>
    </sheetView>
  </sheetViews>
  <sheetFormatPr defaultColWidth="14.421875" defaultRowHeight="15" customHeight="1"/>
  <cols>
    <col min="1" max="1" width="5.8515625" style="0" customWidth="1"/>
    <col min="2" max="2" width="10.28125" style="0" customWidth="1"/>
    <col min="3" max="3" width="15.140625" style="0" hidden="1" customWidth="1"/>
    <col min="4" max="4" width="42.00390625" style="0" bestFit="1" customWidth="1"/>
    <col min="5" max="5" width="8.00390625" style="0" customWidth="1"/>
    <col min="6" max="6" width="15.28125" style="0" customWidth="1"/>
    <col min="7" max="7" width="9.57421875" style="0" customWidth="1"/>
    <col min="8" max="8" width="11.7109375" style="0" customWidth="1"/>
    <col min="9" max="9" width="18.140625" style="0" customWidth="1"/>
    <col min="10" max="10" width="21.7109375" style="0" customWidth="1"/>
    <col min="11" max="11" width="10.7109375" style="0" customWidth="1"/>
    <col min="12" max="12" width="10.57421875" style="0" customWidth="1"/>
    <col min="13" max="13" width="14.28125" style="0" customWidth="1"/>
    <col min="14" max="14" width="14.140625" style="0" customWidth="1"/>
    <col min="15" max="15" width="14.00390625" style="0" customWidth="1"/>
    <col min="16" max="16" width="14.57421875" style="0" customWidth="1"/>
    <col min="17" max="17" width="14.57421875" style="0" hidden="1" customWidth="1"/>
    <col min="18" max="18" width="17.7109375" style="0" hidden="1" customWidth="1"/>
    <col min="19" max="19" width="12.7109375" style="0" customWidth="1"/>
    <col min="20" max="20" width="8.28125" style="0" customWidth="1"/>
    <col min="21" max="38" width="9.28125" style="0" customWidth="1"/>
  </cols>
  <sheetData>
    <row r="1" spans="1:2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22"/>
      <c r="B2" s="22"/>
      <c r="C2" s="22"/>
      <c r="D2" s="22"/>
      <c r="E2" s="22"/>
      <c r="F2" s="85"/>
      <c r="G2" s="85"/>
      <c r="H2" s="85"/>
      <c r="I2" s="85"/>
      <c r="J2" s="22"/>
      <c r="K2" s="85"/>
      <c r="L2" s="85"/>
      <c r="M2" s="85"/>
      <c r="N2" s="22"/>
      <c r="O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86"/>
      <c r="L3" s="85"/>
      <c r="M3" s="85"/>
      <c r="N3" s="22"/>
      <c r="O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2"/>
      <c r="B4" s="2"/>
      <c r="C4" s="2"/>
      <c r="D4" s="2"/>
      <c r="E4" s="2"/>
      <c r="F4" s="2"/>
      <c r="G4" s="2"/>
      <c r="H4" s="2"/>
      <c r="I4" s="87"/>
      <c r="J4" s="3"/>
      <c r="K4" s="86"/>
      <c r="L4" s="85"/>
      <c r="M4" s="85"/>
      <c r="N4" s="22"/>
      <c r="O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88" t="s">
        <v>305</v>
      </c>
      <c r="N5" s="1"/>
      <c r="O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89" t="s">
        <v>906</v>
      </c>
      <c r="D6" s="1"/>
      <c r="E6" s="1"/>
      <c r="F6" s="6"/>
      <c r="G6" s="6"/>
      <c r="H6" s="6"/>
      <c r="I6" s="6"/>
      <c r="J6" s="1"/>
      <c r="K6" s="6"/>
      <c r="L6" s="6"/>
      <c r="M6" s="90"/>
      <c r="N6" s="1"/>
      <c r="O6" s="1"/>
      <c r="R6" s="1"/>
      <c r="S6" s="1"/>
      <c r="T6" s="1"/>
      <c r="U6" s="1"/>
      <c r="V6" s="1"/>
      <c r="W6" s="1"/>
      <c r="X6" s="1"/>
      <c r="Y6" s="1"/>
      <c r="Z6" s="1"/>
    </row>
    <row r="7" spans="1:25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0">
        <f>Main!B10</f>
        <v>45475</v>
      </c>
      <c r="N7" s="1"/>
      <c r="O7" s="1"/>
      <c r="R7" s="1"/>
      <c r="S7" s="1"/>
      <c r="T7" s="1"/>
      <c r="U7" s="1"/>
      <c r="V7" s="1"/>
      <c r="W7" s="1"/>
      <c r="X7" s="1"/>
      <c r="Y7" s="1"/>
    </row>
    <row r="8" spans="2:26" ht="12.75" customHeight="1">
      <c r="B8" s="91" t="s">
        <v>531</v>
      </c>
      <c r="C8" s="91"/>
      <c r="D8" s="91"/>
      <c r="E8" s="91"/>
      <c r="F8" s="6"/>
      <c r="G8" s="6"/>
      <c r="H8" s="6"/>
      <c r="I8" s="6"/>
      <c r="J8" s="1"/>
      <c r="K8" s="6"/>
      <c r="L8" s="6"/>
      <c r="M8" s="6"/>
      <c r="N8" s="1"/>
      <c r="O8" s="1"/>
      <c r="R8" s="1"/>
      <c r="S8" s="1"/>
      <c r="T8" s="1"/>
      <c r="U8" s="1"/>
      <c r="V8" s="1"/>
      <c r="W8" s="1"/>
      <c r="X8" s="1"/>
      <c r="Y8" s="1"/>
      <c r="Z8" s="1"/>
    </row>
    <row r="9" spans="1:24" ht="38.25" customHeight="1">
      <c r="A9" s="92" t="s">
        <v>16</v>
      </c>
      <c r="B9" s="93" t="s">
        <v>521</v>
      </c>
      <c r="C9" s="93"/>
      <c r="D9" s="94" t="s">
        <v>532</v>
      </c>
      <c r="E9" s="93" t="s">
        <v>533</v>
      </c>
      <c r="F9" s="93" t="s">
        <v>534</v>
      </c>
      <c r="G9" s="93" t="s">
        <v>535</v>
      </c>
      <c r="H9" s="93" t="s">
        <v>536</v>
      </c>
      <c r="I9" s="93" t="s">
        <v>537</v>
      </c>
      <c r="J9" s="92" t="s">
        <v>538</v>
      </c>
      <c r="K9" s="93" t="s">
        <v>539</v>
      </c>
      <c r="L9" s="95" t="s">
        <v>540</v>
      </c>
      <c r="M9" s="95" t="s">
        <v>541</v>
      </c>
      <c r="N9" s="93" t="s">
        <v>542</v>
      </c>
      <c r="O9" s="238" t="s">
        <v>543</v>
      </c>
      <c r="P9" s="195" t="s">
        <v>544</v>
      </c>
      <c r="Q9" s="195" t="s">
        <v>812</v>
      </c>
      <c r="R9" s="1"/>
      <c r="S9" s="1"/>
      <c r="T9" s="1"/>
      <c r="U9" s="1"/>
      <c r="V9" s="1"/>
      <c r="W9" s="1"/>
      <c r="X9" s="1"/>
    </row>
    <row r="10" spans="1:18" ht="15" customHeight="1">
      <c r="A10" s="187">
        <v>1</v>
      </c>
      <c r="B10" s="184">
        <v>45419</v>
      </c>
      <c r="C10" s="188"/>
      <c r="D10" s="192" t="s">
        <v>154</v>
      </c>
      <c r="E10" s="189" t="s">
        <v>545</v>
      </c>
      <c r="F10" s="183" t="s">
        <v>915</v>
      </c>
      <c r="G10" s="185">
        <v>408.5</v>
      </c>
      <c r="H10" s="183"/>
      <c r="I10" s="183" t="s">
        <v>848</v>
      </c>
      <c r="J10" s="185" t="s">
        <v>546</v>
      </c>
      <c r="K10" s="185"/>
      <c r="L10" s="186"/>
      <c r="M10" s="190"/>
      <c r="N10" s="185"/>
      <c r="O10" s="191"/>
      <c r="P10" s="186">
        <f>VLOOKUP(D10,'MidCap Intra'!$B$11:$C$571,2,0)</f>
        <v>429.05</v>
      </c>
      <c r="Q10" s="228"/>
      <c r="R10" s="54" t="s">
        <v>851</v>
      </c>
    </row>
    <row r="11" spans="1:18" ht="15" customHeight="1">
      <c r="A11" s="308">
        <v>2</v>
      </c>
      <c r="B11" s="184">
        <v>45449</v>
      </c>
      <c r="C11" s="281"/>
      <c r="D11" s="192" t="s">
        <v>220</v>
      </c>
      <c r="E11" s="189" t="s">
        <v>545</v>
      </c>
      <c r="F11" s="183" t="s">
        <v>942</v>
      </c>
      <c r="G11" s="185">
        <v>1045</v>
      </c>
      <c r="H11" s="183"/>
      <c r="I11" s="183" t="s">
        <v>943</v>
      </c>
      <c r="J11" s="185" t="s">
        <v>546</v>
      </c>
      <c r="K11" s="281"/>
      <c r="L11" s="281"/>
      <c r="M11" s="281"/>
      <c r="N11" s="281"/>
      <c r="O11" s="281"/>
      <c r="P11" s="186">
        <f>VLOOKUP(D11,'MidCap Intra'!$B$11:$C$571,2,0)</f>
        <v>1094.55</v>
      </c>
      <c r="Q11" s="307"/>
      <c r="R11" s="54" t="s">
        <v>851</v>
      </c>
    </row>
    <row r="12" spans="1:18" ht="15" customHeight="1">
      <c r="A12" s="187">
        <v>3</v>
      </c>
      <c r="B12" s="184">
        <v>45450</v>
      </c>
      <c r="C12" s="188"/>
      <c r="D12" s="192" t="s">
        <v>221</v>
      </c>
      <c r="E12" s="189" t="s">
        <v>545</v>
      </c>
      <c r="F12" s="183" t="s">
        <v>937</v>
      </c>
      <c r="G12" s="185">
        <v>890</v>
      </c>
      <c r="H12" s="183"/>
      <c r="I12" s="183" t="s">
        <v>938</v>
      </c>
      <c r="J12" s="185" t="s">
        <v>546</v>
      </c>
      <c r="K12" s="185"/>
      <c r="L12" s="186"/>
      <c r="M12" s="190"/>
      <c r="N12" s="185"/>
      <c r="O12" s="191"/>
      <c r="P12" s="186">
        <f>VLOOKUP(D12,'MidCap Intra'!$B$11:$C$571,2,0)</f>
        <v>1002.05</v>
      </c>
      <c r="Q12" s="228"/>
      <c r="R12" s="54" t="s">
        <v>852</v>
      </c>
    </row>
    <row r="13" spans="1:18" ht="15" customHeight="1">
      <c r="A13" s="187">
        <v>4</v>
      </c>
      <c r="B13" s="184">
        <v>45462</v>
      </c>
      <c r="C13" s="188"/>
      <c r="D13" s="192" t="s">
        <v>139</v>
      </c>
      <c r="E13" s="189" t="s">
        <v>545</v>
      </c>
      <c r="F13" s="183" t="s">
        <v>966</v>
      </c>
      <c r="G13" s="185">
        <v>113</v>
      </c>
      <c r="H13" s="183"/>
      <c r="I13" s="183" t="s">
        <v>967</v>
      </c>
      <c r="J13" s="185" t="s">
        <v>546</v>
      </c>
      <c r="K13" s="185"/>
      <c r="L13" s="186"/>
      <c r="M13" s="190"/>
      <c r="N13" s="185"/>
      <c r="O13" s="191"/>
      <c r="P13" s="186">
        <f>VLOOKUP(D13,'MidCap Intra'!$B$11:$C$571,2,0)</f>
        <v>120.13</v>
      </c>
      <c r="Q13" s="228"/>
      <c r="R13" s="54" t="s">
        <v>851</v>
      </c>
    </row>
    <row r="14" spans="1:18" ht="15" customHeight="1">
      <c r="A14" s="187">
        <v>5</v>
      </c>
      <c r="B14" s="184">
        <v>45463</v>
      </c>
      <c r="C14" s="188"/>
      <c r="D14" s="192" t="s">
        <v>92</v>
      </c>
      <c r="E14" s="189" t="s">
        <v>545</v>
      </c>
      <c r="F14" s="183" t="s">
        <v>969</v>
      </c>
      <c r="G14" s="185">
        <v>448</v>
      </c>
      <c r="H14" s="183"/>
      <c r="I14" s="183" t="s">
        <v>970</v>
      </c>
      <c r="J14" s="185" t="s">
        <v>546</v>
      </c>
      <c r="K14" s="185"/>
      <c r="L14" s="186"/>
      <c r="M14" s="190"/>
      <c r="N14" s="185"/>
      <c r="O14" s="191"/>
      <c r="P14" s="186">
        <f>VLOOKUP(D14,'MidCap Intra'!$B$11:$C$571,2,0)</f>
        <v>474.8</v>
      </c>
      <c r="Q14" s="228"/>
      <c r="R14" s="54" t="s">
        <v>851</v>
      </c>
    </row>
    <row r="15" spans="1:18" ht="15" customHeight="1">
      <c r="A15" s="187">
        <v>6</v>
      </c>
      <c r="B15" s="184">
        <v>45463</v>
      </c>
      <c r="C15" s="188"/>
      <c r="D15" s="192" t="s">
        <v>385</v>
      </c>
      <c r="E15" s="189" t="s">
        <v>545</v>
      </c>
      <c r="F15" s="183" t="s">
        <v>971</v>
      </c>
      <c r="G15" s="185">
        <v>3180</v>
      </c>
      <c r="H15" s="183"/>
      <c r="I15" s="183" t="s">
        <v>972</v>
      </c>
      <c r="J15" s="185" t="s">
        <v>546</v>
      </c>
      <c r="K15" s="185"/>
      <c r="L15" s="186"/>
      <c r="M15" s="190"/>
      <c r="N15" s="185"/>
      <c r="O15" s="191"/>
      <c r="P15" s="186">
        <f>VLOOKUP(D15,'MidCap Intra'!$B$11:$C$571,2,0)</f>
        <v>3283.3</v>
      </c>
      <c r="Q15" s="228"/>
      <c r="R15" s="54" t="s">
        <v>851</v>
      </c>
    </row>
    <row r="16" spans="1:18" ht="15" customHeight="1">
      <c r="A16" s="187">
        <v>7</v>
      </c>
      <c r="B16" s="184">
        <v>45464</v>
      </c>
      <c r="C16" s="188"/>
      <c r="D16" s="192" t="s">
        <v>93</v>
      </c>
      <c r="E16" s="189" t="s">
        <v>545</v>
      </c>
      <c r="F16" s="183" t="s">
        <v>973</v>
      </c>
      <c r="G16" s="185">
        <v>5145</v>
      </c>
      <c r="H16" s="183"/>
      <c r="I16" s="183" t="s">
        <v>974</v>
      </c>
      <c r="J16" s="185" t="s">
        <v>546</v>
      </c>
      <c r="K16" s="185"/>
      <c r="L16" s="186"/>
      <c r="M16" s="190"/>
      <c r="N16" s="185"/>
      <c r="O16" s="191"/>
      <c r="P16" s="186">
        <f>VLOOKUP(D16,'MidCap Intra'!$B$11:$C$571,2,0)</f>
        <v>5518.4</v>
      </c>
      <c r="Q16" s="228"/>
      <c r="R16" s="54" t="s">
        <v>851</v>
      </c>
    </row>
    <row r="17" spans="1:18" ht="15" customHeight="1">
      <c r="A17" s="187">
        <v>8</v>
      </c>
      <c r="B17" s="184">
        <v>45468</v>
      </c>
      <c r="C17" s="188"/>
      <c r="D17" s="192" t="s">
        <v>390</v>
      </c>
      <c r="E17" s="189" t="s">
        <v>545</v>
      </c>
      <c r="F17" s="183" t="s">
        <v>981</v>
      </c>
      <c r="G17" s="185">
        <v>795</v>
      </c>
      <c r="H17" s="183"/>
      <c r="I17" s="183" t="s">
        <v>982</v>
      </c>
      <c r="J17" s="185" t="s">
        <v>546</v>
      </c>
      <c r="K17" s="185"/>
      <c r="L17" s="186"/>
      <c r="M17" s="190"/>
      <c r="N17" s="185"/>
      <c r="O17" s="191"/>
      <c r="P17" s="186">
        <f>VLOOKUP(D17,'MidCap Intra'!$B$11:$C$571,2,0)</f>
        <v>833.35</v>
      </c>
      <c r="Q17" s="228"/>
      <c r="R17" s="54" t="s">
        <v>851</v>
      </c>
    </row>
    <row r="18" spans="1:18" ht="15" customHeight="1">
      <c r="A18" s="187">
        <v>9</v>
      </c>
      <c r="B18" s="184">
        <v>45469</v>
      </c>
      <c r="C18" s="188"/>
      <c r="D18" s="192" t="s">
        <v>298</v>
      </c>
      <c r="E18" s="189" t="s">
        <v>545</v>
      </c>
      <c r="F18" s="183" t="s">
        <v>1002</v>
      </c>
      <c r="G18" s="185">
        <v>1480</v>
      </c>
      <c r="H18" s="183"/>
      <c r="I18" s="183" t="s">
        <v>1003</v>
      </c>
      <c r="J18" s="185" t="s">
        <v>546</v>
      </c>
      <c r="K18" s="185"/>
      <c r="L18" s="186"/>
      <c r="M18" s="190"/>
      <c r="N18" s="185"/>
      <c r="O18" s="191"/>
      <c r="P18" s="186">
        <f>VLOOKUP(D18,'MidCap Intra'!$B$11:$C$571,2,0)</f>
        <v>1607.85</v>
      </c>
      <c r="Q18" s="228"/>
      <c r="R18" s="54" t="s">
        <v>851</v>
      </c>
    </row>
    <row r="19" spans="1:18" ht="15" customHeight="1">
      <c r="A19" s="187">
        <v>10</v>
      </c>
      <c r="B19" s="184">
        <v>45470</v>
      </c>
      <c r="C19" s="188"/>
      <c r="D19" s="192" t="s">
        <v>65</v>
      </c>
      <c r="E19" s="189" t="s">
        <v>545</v>
      </c>
      <c r="F19" s="183" t="s">
        <v>1015</v>
      </c>
      <c r="G19" s="185">
        <v>8900</v>
      </c>
      <c r="H19" s="183"/>
      <c r="I19" s="183" t="s">
        <v>1016</v>
      </c>
      <c r="J19" s="185" t="s">
        <v>546</v>
      </c>
      <c r="K19" s="185"/>
      <c r="L19" s="186"/>
      <c r="M19" s="190"/>
      <c r="N19" s="185"/>
      <c r="O19" s="191"/>
      <c r="P19" s="186">
        <f>VLOOKUP(D19,'MidCap Intra'!$B$11:$C$571,2,0)</f>
        <v>9532.4</v>
      </c>
      <c r="Q19" s="228"/>
      <c r="R19" s="54" t="s">
        <v>851</v>
      </c>
    </row>
    <row r="20" spans="1:18" ht="15" customHeight="1">
      <c r="A20" s="187">
        <v>11</v>
      </c>
      <c r="B20" s="184">
        <v>45470</v>
      </c>
      <c r="C20" s="188"/>
      <c r="D20" s="192" t="s">
        <v>1017</v>
      </c>
      <c r="E20" s="189" t="s">
        <v>545</v>
      </c>
      <c r="F20" s="183" t="s">
        <v>1018</v>
      </c>
      <c r="G20" s="185">
        <v>135</v>
      </c>
      <c r="H20" s="183"/>
      <c r="I20" s="183" t="s">
        <v>1019</v>
      </c>
      <c r="J20" s="185" t="s">
        <v>546</v>
      </c>
      <c r="K20" s="185"/>
      <c r="L20" s="186"/>
      <c r="M20" s="190"/>
      <c r="N20" s="185"/>
      <c r="O20" s="191"/>
      <c r="P20" s="186"/>
      <c r="Q20" s="228"/>
      <c r="R20" s="54" t="s">
        <v>852</v>
      </c>
    </row>
    <row r="21" spans="1:18" ht="15" customHeight="1">
      <c r="A21" s="187">
        <v>12</v>
      </c>
      <c r="B21" s="184">
        <v>45470</v>
      </c>
      <c r="C21" s="188"/>
      <c r="D21" s="192" t="s">
        <v>149</v>
      </c>
      <c r="E21" s="189" t="s">
        <v>545</v>
      </c>
      <c r="F21" s="183" t="s">
        <v>1028</v>
      </c>
      <c r="G21" s="185">
        <v>1470</v>
      </c>
      <c r="H21" s="183"/>
      <c r="I21" s="183" t="s">
        <v>1029</v>
      </c>
      <c r="J21" s="185" t="s">
        <v>546</v>
      </c>
      <c r="K21" s="185"/>
      <c r="L21" s="186"/>
      <c r="M21" s="190"/>
      <c r="N21" s="185"/>
      <c r="O21" s="191"/>
      <c r="P21" s="186">
        <f>VLOOKUP(D21,'MidCap Intra'!$B$11:$C$571,2,0)</f>
        <v>1590.8</v>
      </c>
      <c r="Q21" s="228"/>
      <c r="R21" s="54" t="s">
        <v>851</v>
      </c>
    </row>
    <row r="22" spans="1:17" ht="15" customHeight="1">
      <c r="A22" s="187">
        <v>13</v>
      </c>
      <c r="B22" s="184">
        <v>45474</v>
      </c>
      <c r="C22" s="188"/>
      <c r="D22" s="192" t="s">
        <v>142</v>
      </c>
      <c r="E22" s="189" t="s">
        <v>545</v>
      </c>
      <c r="F22" s="183" t="s">
        <v>1085</v>
      </c>
      <c r="G22" s="185">
        <v>468</v>
      </c>
      <c r="H22" s="183"/>
      <c r="I22" s="183" t="s">
        <v>1086</v>
      </c>
      <c r="J22" s="185" t="s">
        <v>546</v>
      </c>
      <c r="K22" s="185"/>
      <c r="L22" s="186"/>
      <c r="M22" s="190"/>
      <c r="N22" s="185"/>
      <c r="O22" s="191"/>
      <c r="P22" s="186">
        <f>VLOOKUP(D22,'MidCap Intra'!$B$11:$C$571,2,0)</f>
        <v>524.9</v>
      </c>
      <c r="Q22" s="228"/>
    </row>
    <row r="23" spans="1:17" ht="15" customHeight="1">
      <c r="A23" s="187">
        <v>14</v>
      </c>
      <c r="B23" s="184">
        <v>45474</v>
      </c>
      <c r="C23" s="188"/>
      <c r="D23" s="192" t="s">
        <v>206</v>
      </c>
      <c r="E23" s="189" t="s">
        <v>545</v>
      </c>
      <c r="F23" s="183" t="s">
        <v>1087</v>
      </c>
      <c r="G23" s="185">
        <v>2940</v>
      </c>
      <c r="H23" s="183"/>
      <c r="I23" s="183" t="s">
        <v>1088</v>
      </c>
      <c r="J23" s="185" t="s">
        <v>546</v>
      </c>
      <c r="K23" s="185"/>
      <c r="L23" s="186"/>
      <c r="M23" s="190"/>
      <c r="N23" s="185"/>
      <c r="O23" s="191"/>
      <c r="P23" s="186">
        <f>VLOOKUP(D23,'MidCap Intra'!$B$11:$C$571,2,0)</f>
        <v>3120.3</v>
      </c>
      <c r="Q23" s="228"/>
    </row>
    <row r="24" spans="1:17" ht="15" customHeight="1">
      <c r="A24" s="187"/>
      <c r="B24" s="184"/>
      <c r="C24" s="188"/>
      <c r="D24" s="192"/>
      <c r="E24" s="189"/>
      <c r="F24" s="183"/>
      <c r="G24" s="185"/>
      <c r="H24" s="183"/>
      <c r="I24" s="183"/>
      <c r="J24" s="185"/>
      <c r="K24" s="185"/>
      <c r="L24" s="186"/>
      <c r="M24" s="190"/>
      <c r="N24" s="185"/>
      <c r="O24" s="191"/>
      <c r="P24" s="186"/>
      <c r="Q24" s="228"/>
    </row>
    <row r="25" spans="1:17" ht="15" customHeight="1">
      <c r="A25" s="281"/>
      <c r="B25" s="281"/>
      <c r="C25" s="188"/>
      <c r="D25" s="192"/>
      <c r="E25" s="189"/>
      <c r="F25" s="183"/>
      <c r="G25" s="185"/>
      <c r="H25" s="183"/>
      <c r="I25" s="183"/>
      <c r="J25" s="185"/>
      <c r="K25" s="185"/>
      <c r="L25" s="186"/>
      <c r="M25" s="190"/>
      <c r="N25" s="185"/>
      <c r="O25" s="191"/>
      <c r="P25" s="186"/>
      <c r="Q25" s="228"/>
    </row>
    <row r="26" spans="7:16" ht="1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38" ht="14.25" customHeight="1">
      <c r="A27" s="96"/>
      <c r="B27" s="97"/>
      <c r="C27" s="98"/>
      <c r="D27" s="99"/>
      <c r="E27" s="100"/>
      <c r="F27" s="100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02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2" customHeight="1">
      <c r="A28" s="103" t="s">
        <v>548</v>
      </c>
      <c r="B28" s="104"/>
      <c r="C28" s="105"/>
      <c r="E28" s="106"/>
      <c r="F28" s="106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ht="12" customHeight="1">
      <c r="A29" s="107" t="s">
        <v>549</v>
      </c>
      <c r="B29" s="103"/>
      <c r="C29" s="103"/>
      <c r="D29" s="103"/>
      <c r="E29" s="37"/>
      <c r="F29" s="108" t="s">
        <v>550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ht="12" customHeight="1">
      <c r="A30" s="103" t="s">
        <v>551</v>
      </c>
      <c r="B30" s="103"/>
      <c r="C30" s="103"/>
      <c r="D30" s="103" t="s">
        <v>552</v>
      </c>
      <c r="E30" s="6"/>
      <c r="F30" s="108" t="s">
        <v>553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2" customHeight="1">
      <c r="A31" s="103"/>
      <c r="B31" s="103"/>
      <c r="C31" s="103"/>
      <c r="D31" s="103"/>
      <c r="E31" s="6"/>
      <c r="F31" s="6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2" customHeight="1">
      <c r="A32" s="196"/>
      <c r="B32" s="196"/>
      <c r="C32" s="196"/>
      <c r="D32" s="196"/>
      <c r="E32" s="197"/>
      <c r="F32" s="197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4.25" customHeight="1">
      <c r="A33" s="103"/>
      <c r="B33" s="103"/>
      <c r="C33" s="103"/>
      <c r="D33" s="103"/>
      <c r="E33" s="6"/>
      <c r="F33" s="6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ht="12.75" customHeight="1">
      <c r="A34" s="115" t="s">
        <v>558</v>
      </c>
      <c r="B34" s="115"/>
      <c r="C34" s="115"/>
      <c r="D34" s="115"/>
      <c r="E34" s="6"/>
      <c r="F34" s="6"/>
      <c r="G34" s="54"/>
      <c r="H34" s="54"/>
      <c r="I34" s="54"/>
      <c r="J34" s="54"/>
      <c r="K34" s="54"/>
      <c r="L34" s="54"/>
      <c r="M34" s="54"/>
      <c r="N34" s="54"/>
      <c r="O34" s="54"/>
      <c r="P34" s="54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ht="38.25" customHeight="1">
      <c r="A35" s="93" t="s">
        <v>16</v>
      </c>
      <c r="B35" s="93" t="s">
        <v>521</v>
      </c>
      <c r="C35" s="93"/>
      <c r="D35" s="94" t="s">
        <v>532</v>
      </c>
      <c r="E35" s="93" t="s">
        <v>533</v>
      </c>
      <c r="F35" s="93" t="s">
        <v>534</v>
      </c>
      <c r="G35" s="93" t="s">
        <v>554</v>
      </c>
      <c r="H35" s="93" t="s">
        <v>536</v>
      </c>
      <c r="I35" s="193" t="s">
        <v>537</v>
      </c>
      <c r="J35" s="195" t="s">
        <v>538</v>
      </c>
      <c r="K35" s="194" t="s">
        <v>559</v>
      </c>
      <c r="L35" s="95" t="s">
        <v>540</v>
      </c>
      <c r="M35" s="116" t="s">
        <v>560</v>
      </c>
      <c r="N35" s="93" t="s">
        <v>561</v>
      </c>
      <c r="O35" s="92" t="s">
        <v>542</v>
      </c>
      <c r="P35" s="260" t="s">
        <v>543</v>
      </c>
      <c r="Q35" s="230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ht="12.75" customHeight="1">
      <c r="A36" s="248">
        <v>1</v>
      </c>
      <c r="B36" s="288">
        <v>45470</v>
      </c>
      <c r="C36" s="291"/>
      <c r="D36" s="291" t="s">
        <v>1023</v>
      </c>
      <c r="E36" s="248" t="s">
        <v>556</v>
      </c>
      <c r="F36" s="248">
        <v>2472.5</v>
      </c>
      <c r="G36" s="248">
        <v>2435</v>
      </c>
      <c r="H36" s="248">
        <v>2498</v>
      </c>
      <c r="I36" s="249" t="s">
        <v>1024</v>
      </c>
      <c r="J36" s="318" t="s">
        <v>1098</v>
      </c>
      <c r="K36" s="317">
        <f aca="true" t="shared" si="0" ref="K36">H36-F36</f>
        <v>25.5</v>
      </c>
      <c r="L36" s="319">
        <f aca="true" t="shared" si="1" ref="L36">(H36*N36)*0.03%</f>
        <v>224.82</v>
      </c>
      <c r="M36" s="320">
        <f aca="true" t="shared" si="2" ref="M36">(K36*N36)-L36</f>
        <v>7425.18</v>
      </c>
      <c r="N36" s="317">
        <v>300</v>
      </c>
      <c r="O36" s="321" t="s">
        <v>547</v>
      </c>
      <c r="P36" s="322">
        <v>45474</v>
      </c>
      <c r="Q36" s="226"/>
      <c r="R36" s="54" t="s">
        <v>851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118"/>
      <c r="AK36" s="118"/>
      <c r="AL36" s="118"/>
    </row>
    <row r="37" spans="1:38" ht="12.75" customHeight="1">
      <c r="A37" s="248">
        <v>2</v>
      </c>
      <c r="B37" s="288">
        <v>45472</v>
      </c>
      <c r="C37" s="291"/>
      <c r="D37" s="291" t="s">
        <v>1021</v>
      </c>
      <c r="E37" s="248" t="s">
        <v>556</v>
      </c>
      <c r="F37" s="248">
        <v>3917.5</v>
      </c>
      <c r="G37" s="248">
        <v>3848</v>
      </c>
      <c r="H37" s="248">
        <v>3974</v>
      </c>
      <c r="I37" s="249" t="s">
        <v>1022</v>
      </c>
      <c r="J37" s="318" t="s">
        <v>1097</v>
      </c>
      <c r="K37" s="317">
        <f aca="true" t="shared" si="3" ref="K37">H37-F37</f>
        <v>56.5</v>
      </c>
      <c r="L37" s="319">
        <f aca="true" t="shared" si="4" ref="L37">(H37*N37)*0.03%</f>
        <v>208.635</v>
      </c>
      <c r="M37" s="320">
        <f aca="true" t="shared" si="5" ref="M37">(K37*N37)-L37</f>
        <v>9678.865</v>
      </c>
      <c r="N37" s="317">
        <v>175</v>
      </c>
      <c r="O37" s="321" t="s">
        <v>547</v>
      </c>
      <c r="P37" s="322">
        <v>45474</v>
      </c>
      <c r="Q37" s="226"/>
      <c r="R37" s="54" t="s">
        <v>853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118"/>
      <c r="AK37" s="118"/>
      <c r="AL37" s="118"/>
    </row>
    <row r="38" spans="1:38" ht="12.75" customHeight="1">
      <c r="A38" s="183">
        <v>3</v>
      </c>
      <c r="B38" s="231">
        <v>45474</v>
      </c>
      <c r="C38" s="227"/>
      <c r="D38" s="227" t="s">
        <v>1082</v>
      </c>
      <c r="E38" s="183" t="s">
        <v>818</v>
      </c>
      <c r="F38" s="183" t="s">
        <v>1083</v>
      </c>
      <c r="G38" s="183">
        <v>24310</v>
      </c>
      <c r="H38" s="183"/>
      <c r="I38" s="185" t="s">
        <v>1084</v>
      </c>
      <c r="J38" s="185" t="s">
        <v>546</v>
      </c>
      <c r="K38" s="183"/>
      <c r="L38" s="186"/>
      <c r="M38" s="273"/>
      <c r="N38" s="183"/>
      <c r="O38" s="185"/>
      <c r="P38" s="231"/>
      <c r="Q38" s="226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118"/>
      <c r="AK38" s="118"/>
      <c r="AL38" s="118"/>
    </row>
    <row r="39" spans="1:38" ht="12.75" customHeight="1">
      <c r="A39" s="183">
        <v>4</v>
      </c>
      <c r="B39" s="231">
        <v>45474</v>
      </c>
      <c r="C39" s="227"/>
      <c r="D39" s="227" t="s">
        <v>1092</v>
      </c>
      <c r="E39" s="183" t="s">
        <v>556</v>
      </c>
      <c r="F39" s="183" t="s">
        <v>1094</v>
      </c>
      <c r="G39" s="183">
        <v>704</v>
      </c>
      <c r="H39" s="183"/>
      <c r="I39" s="185" t="s">
        <v>1093</v>
      </c>
      <c r="J39" s="185" t="s">
        <v>546</v>
      </c>
      <c r="K39" s="183"/>
      <c r="L39" s="186"/>
      <c r="M39" s="273"/>
      <c r="N39" s="183"/>
      <c r="O39" s="185"/>
      <c r="P39" s="231"/>
      <c r="Q39" s="226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118"/>
      <c r="AK39" s="118"/>
      <c r="AL39" s="118"/>
    </row>
    <row r="40" spans="1:38" ht="12.75" customHeight="1">
      <c r="A40" s="183">
        <v>5</v>
      </c>
      <c r="B40" s="231">
        <v>45474</v>
      </c>
      <c r="C40" s="227"/>
      <c r="D40" s="227" t="s">
        <v>983</v>
      </c>
      <c r="E40" s="183" t="s">
        <v>556</v>
      </c>
      <c r="F40" s="183" t="s">
        <v>1095</v>
      </c>
      <c r="G40" s="183">
        <v>2802</v>
      </c>
      <c r="H40" s="183"/>
      <c r="I40" s="185" t="s">
        <v>1096</v>
      </c>
      <c r="J40" s="185" t="s">
        <v>546</v>
      </c>
      <c r="K40" s="183"/>
      <c r="L40" s="186"/>
      <c r="M40" s="273"/>
      <c r="N40" s="183"/>
      <c r="O40" s="185"/>
      <c r="P40" s="231"/>
      <c r="Q40" s="226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118"/>
      <c r="AK40" s="118"/>
      <c r="AL40" s="118"/>
    </row>
    <row r="41" spans="1:38" s="268" customFormat="1" ht="12.75" customHeight="1">
      <c r="A41" s="183"/>
      <c r="B41" s="231"/>
      <c r="C41" s="227"/>
      <c r="D41" s="227"/>
      <c r="E41" s="183"/>
      <c r="F41" s="183"/>
      <c r="G41" s="183"/>
      <c r="H41" s="183"/>
      <c r="I41" s="185"/>
      <c r="J41" s="185"/>
      <c r="K41" s="183"/>
      <c r="L41" s="186"/>
      <c r="M41" s="273"/>
      <c r="N41" s="183"/>
      <c r="O41" s="185"/>
      <c r="P41" s="231"/>
      <c r="Q41" s="22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267"/>
      <c r="AL41" s="267"/>
    </row>
    <row r="42" spans="1:35" s="268" customFormat="1" ht="15" customHeight="1">
      <c r="A42" s="267"/>
      <c r="B42" s="226"/>
      <c r="C42" s="269"/>
      <c r="D42" s="269"/>
      <c r="E42" s="267"/>
      <c r="F42" s="267"/>
      <c r="G42" s="267"/>
      <c r="H42" s="267"/>
      <c r="I42" s="270"/>
      <c r="J42" s="270"/>
      <c r="K42" s="267"/>
      <c r="L42" s="271"/>
      <c r="M42" s="272"/>
      <c r="N42" s="267"/>
      <c r="O42" s="270"/>
      <c r="P42" s="22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</row>
    <row r="43" spans="1:38" ht="12.75" customHeight="1">
      <c r="A43" s="118"/>
      <c r="B43" s="120"/>
      <c r="C43" s="117"/>
      <c r="D43" s="117"/>
      <c r="E43" s="118"/>
      <c r="F43" s="118"/>
      <c r="G43" s="118"/>
      <c r="H43" s="121"/>
      <c r="I43" s="121"/>
      <c r="J43" s="121"/>
      <c r="K43" s="117"/>
      <c r="L43" s="118"/>
      <c r="M43" s="118"/>
      <c r="N43" s="118"/>
      <c r="O43" s="121"/>
      <c r="P43" s="121"/>
      <c r="Q43" s="121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118"/>
      <c r="AK43" s="118"/>
      <c r="AL43" s="118"/>
    </row>
    <row r="44" spans="1:38" ht="13.8">
      <c r="A44" s="122" t="s">
        <v>562</v>
      </c>
      <c r="B44" s="122"/>
      <c r="C44" s="122"/>
      <c r="D44" s="122"/>
      <c r="E44" s="123"/>
      <c r="F44" s="101"/>
      <c r="G44" s="101"/>
      <c r="H44" s="101"/>
      <c r="I44" s="101"/>
      <c r="J44" s="1"/>
      <c r="K44" s="6"/>
      <c r="L44" s="6"/>
      <c r="M44" s="6"/>
      <c r="N44" s="1"/>
      <c r="O44" s="1"/>
      <c r="P44" s="37"/>
      <c r="Q44" s="37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37"/>
      <c r="AK44" s="37"/>
      <c r="AL44" s="37"/>
    </row>
    <row r="45" spans="1:38" ht="39.6">
      <c r="A45" s="93" t="s">
        <v>16</v>
      </c>
      <c r="B45" s="93" t="s">
        <v>521</v>
      </c>
      <c r="C45" s="93"/>
      <c r="D45" s="94" t="s">
        <v>532</v>
      </c>
      <c r="E45" s="93" t="s">
        <v>533</v>
      </c>
      <c r="F45" s="93" t="s">
        <v>534</v>
      </c>
      <c r="G45" s="93" t="s">
        <v>554</v>
      </c>
      <c r="H45" s="93" t="s">
        <v>536</v>
      </c>
      <c r="I45" s="93" t="s">
        <v>537</v>
      </c>
      <c r="J45" s="92" t="s">
        <v>538</v>
      </c>
      <c r="K45" s="92" t="s">
        <v>563</v>
      </c>
      <c r="L45" s="95" t="s">
        <v>540</v>
      </c>
      <c r="M45" s="116" t="s">
        <v>560</v>
      </c>
      <c r="N45" s="93" t="s">
        <v>561</v>
      </c>
      <c r="O45" s="93" t="s">
        <v>542</v>
      </c>
      <c r="P45" s="94" t="s">
        <v>543</v>
      </c>
      <c r="Q45" s="229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37"/>
      <c r="AK45" s="37"/>
      <c r="AL45" s="37"/>
    </row>
    <row r="46" spans="1:38" ht="12.75" customHeight="1">
      <c r="A46" s="345">
        <v>1</v>
      </c>
      <c r="B46" s="347">
        <v>45443</v>
      </c>
      <c r="C46" s="291"/>
      <c r="D46" s="292" t="s">
        <v>892</v>
      </c>
      <c r="E46" s="248" t="s">
        <v>556</v>
      </c>
      <c r="F46" s="248">
        <v>335</v>
      </c>
      <c r="G46" s="248"/>
      <c r="H46" s="248">
        <v>535</v>
      </c>
      <c r="I46" s="249"/>
      <c r="J46" s="355" t="s">
        <v>911</v>
      </c>
      <c r="K46" s="248">
        <f>H46-F46</f>
        <v>200</v>
      </c>
      <c r="L46" s="264">
        <v>50</v>
      </c>
      <c r="M46" s="353">
        <f>(65*25)-100</f>
        <v>1525</v>
      </c>
      <c r="N46" s="345">
        <v>25</v>
      </c>
      <c r="O46" s="355" t="s">
        <v>547</v>
      </c>
      <c r="P46" s="347">
        <v>45447</v>
      </c>
      <c r="Q46" s="226"/>
      <c r="R46" s="54" t="s">
        <v>851</v>
      </c>
      <c r="S46" s="54"/>
      <c r="T46" s="37"/>
      <c r="U46" s="54"/>
      <c r="V46" s="37"/>
      <c r="W46" s="54"/>
      <c r="X46" s="37"/>
      <c r="Y46" s="54"/>
      <c r="Z46" s="37"/>
      <c r="AA46" s="54"/>
      <c r="AB46" s="37"/>
      <c r="AC46" s="54"/>
      <c r="AD46" s="37"/>
      <c r="AE46" s="54"/>
      <c r="AF46" s="37"/>
      <c r="AG46" s="119"/>
      <c r="AH46" s="117"/>
      <c r="AI46" s="117"/>
      <c r="AJ46" s="118"/>
      <c r="AK46" s="118"/>
      <c r="AL46" s="118"/>
    </row>
    <row r="47" spans="1:38" ht="12.75" customHeight="1">
      <c r="A47" s="346"/>
      <c r="B47" s="348"/>
      <c r="C47" s="291"/>
      <c r="D47" s="292" t="s">
        <v>893</v>
      </c>
      <c r="E47" s="248" t="s">
        <v>818</v>
      </c>
      <c r="F47" s="248">
        <v>180</v>
      </c>
      <c r="G47" s="248"/>
      <c r="H47" s="248">
        <v>315</v>
      </c>
      <c r="I47" s="249"/>
      <c r="J47" s="356"/>
      <c r="K47" s="248">
        <f>F47-H47</f>
        <v>-135</v>
      </c>
      <c r="L47" s="264">
        <v>50</v>
      </c>
      <c r="M47" s="354"/>
      <c r="N47" s="346"/>
      <c r="O47" s="356"/>
      <c r="P47" s="348"/>
      <c r="Q47" s="226"/>
      <c r="R47" s="54"/>
      <c r="S47" s="54"/>
      <c r="T47" s="37"/>
      <c r="U47" s="54"/>
      <c r="V47" s="37"/>
      <c r="W47" s="54"/>
      <c r="X47" s="37"/>
      <c r="Y47" s="54"/>
      <c r="Z47" s="37"/>
      <c r="AA47" s="54"/>
      <c r="AB47" s="37"/>
      <c r="AC47" s="54"/>
      <c r="AD47" s="37"/>
      <c r="AE47" s="54"/>
      <c r="AF47" s="37"/>
      <c r="AG47" s="119"/>
      <c r="AH47" s="117"/>
      <c r="AI47" s="117"/>
      <c r="AJ47" s="118"/>
      <c r="AK47" s="118"/>
      <c r="AL47" s="118"/>
    </row>
    <row r="48" spans="1:38" ht="12.75" customHeight="1">
      <c r="A48" s="337">
        <v>2</v>
      </c>
      <c r="B48" s="339">
        <v>45443</v>
      </c>
      <c r="C48" s="294"/>
      <c r="D48" s="293" t="s">
        <v>894</v>
      </c>
      <c r="E48" s="295" t="s">
        <v>818</v>
      </c>
      <c r="F48" s="295">
        <v>325</v>
      </c>
      <c r="G48" s="295"/>
      <c r="H48" s="295">
        <v>205</v>
      </c>
      <c r="I48" s="296"/>
      <c r="J48" s="341" t="s">
        <v>908</v>
      </c>
      <c r="K48" s="297">
        <f>F48-H48</f>
        <v>120</v>
      </c>
      <c r="L48" s="298">
        <v>50</v>
      </c>
      <c r="M48" s="349">
        <v>-500</v>
      </c>
      <c r="N48" s="359">
        <v>40</v>
      </c>
      <c r="O48" s="341" t="s">
        <v>557</v>
      </c>
      <c r="P48" s="339">
        <v>45447</v>
      </c>
      <c r="Q48" s="226"/>
      <c r="R48" s="54" t="s">
        <v>853</v>
      </c>
      <c r="S48" s="54"/>
      <c r="T48" s="37"/>
      <c r="U48" s="54"/>
      <c r="V48" s="37"/>
      <c r="W48" s="54"/>
      <c r="X48" s="37"/>
      <c r="Y48" s="54"/>
      <c r="Z48" s="37"/>
      <c r="AA48" s="54"/>
      <c r="AB48" s="37"/>
      <c r="AC48" s="54"/>
      <c r="AD48" s="37"/>
      <c r="AE48" s="54"/>
      <c r="AF48" s="37"/>
      <c r="AG48" s="119"/>
      <c r="AH48" s="117"/>
      <c r="AI48" s="117"/>
      <c r="AJ48" s="118"/>
      <c r="AK48" s="118"/>
      <c r="AL48" s="118"/>
    </row>
    <row r="49" spans="1:38" ht="12.75" customHeight="1">
      <c r="A49" s="363"/>
      <c r="B49" s="358"/>
      <c r="C49" s="294"/>
      <c r="D49" s="293" t="s">
        <v>896</v>
      </c>
      <c r="E49" s="295" t="s">
        <v>818</v>
      </c>
      <c r="F49" s="295">
        <v>360</v>
      </c>
      <c r="G49" s="295"/>
      <c r="H49" s="295">
        <v>500</v>
      </c>
      <c r="I49" s="296"/>
      <c r="J49" s="357"/>
      <c r="K49" s="297">
        <f>F49-H49</f>
        <v>-140</v>
      </c>
      <c r="L49" s="298">
        <v>50</v>
      </c>
      <c r="M49" s="362"/>
      <c r="N49" s="360"/>
      <c r="O49" s="357"/>
      <c r="P49" s="358"/>
      <c r="Q49" s="226"/>
      <c r="R49" s="54"/>
      <c r="S49" s="54"/>
      <c r="T49" s="37"/>
      <c r="U49" s="54"/>
      <c r="V49" s="37"/>
      <c r="W49" s="54"/>
      <c r="X49" s="37"/>
      <c r="Y49" s="54"/>
      <c r="Z49" s="37"/>
      <c r="AA49" s="54"/>
      <c r="AB49" s="37"/>
      <c r="AC49" s="54"/>
      <c r="AD49" s="37"/>
      <c r="AE49" s="54"/>
      <c r="AF49" s="37"/>
      <c r="AG49" s="119"/>
      <c r="AH49" s="117"/>
      <c r="AI49" s="117"/>
      <c r="AJ49" s="118"/>
      <c r="AK49" s="118"/>
      <c r="AL49" s="118"/>
    </row>
    <row r="50" spans="1:38" ht="12.75" customHeight="1">
      <c r="A50" s="363"/>
      <c r="B50" s="358"/>
      <c r="C50" s="294"/>
      <c r="D50" s="293" t="s">
        <v>895</v>
      </c>
      <c r="E50" s="295" t="s">
        <v>556</v>
      </c>
      <c r="F50" s="295">
        <v>202.5</v>
      </c>
      <c r="G50" s="295"/>
      <c r="H50" s="295">
        <v>125</v>
      </c>
      <c r="I50" s="296"/>
      <c r="J50" s="357"/>
      <c r="K50" s="297">
        <f>H50-F50</f>
        <v>-77.5</v>
      </c>
      <c r="L50" s="298">
        <v>50</v>
      </c>
      <c r="M50" s="362"/>
      <c r="N50" s="360"/>
      <c r="O50" s="357"/>
      <c r="P50" s="358"/>
      <c r="Q50" s="226"/>
      <c r="R50" s="54"/>
      <c r="S50" s="54"/>
      <c r="T50" s="37"/>
      <c r="U50" s="54"/>
      <c r="V50" s="37"/>
      <c r="W50" s="54"/>
      <c r="X50" s="37"/>
      <c r="Y50" s="54"/>
      <c r="Z50" s="37"/>
      <c r="AA50" s="54"/>
      <c r="AB50" s="37"/>
      <c r="AC50" s="54"/>
      <c r="AD50" s="37"/>
      <c r="AE50" s="54"/>
      <c r="AF50" s="37"/>
      <c r="AG50" s="119"/>
      <c r="AH50" s="117"/>
      <c r="AI50" s="117"/>
      <c r="AJ50" s="118"/>
      <c r="AK50" s="118"/>
      <c r="AL50" s="118"/>
    </row>
    <row r="51" spans="1:38" ht="12.75" customHeight="1">
      <c r="A51" s="338"/>
      <c r="B51" s="340"/>
      <c r="C51" s="294"/>
      <c r="D51" s="293" t="s">
        <v>897</v>
      </c>
      <c r="E51" s="295" t="s">
        <v>556</v>
      </c>
      <c r="F51" s="295">
        <v>232.5</v>
      </c>
      <c r="G51" s="295"/>
      <c r="H51" s="295">
        <v>322.5</v>
      </c>
      <c r="I51" s="296"/>
      <c r="J51" s="342"/>
      <c r="K51" s="297">
        <f>H51-F51</f>
        <v>90</v>
      </c>
      <c r="L51" s="298">
        <v>50</v>
      </c>
      <c r="M51" s="350"/>
      <c r="N51" s="361"/>
      <c r="O51" s="342"/>
      <c r="P51" s="340"/>
      <c r="Q51" s="226"/>
      <c r="R51" s="54"/>
      <c r="S51" s="54"/>
      <c r="T51" s="37"/>
      <c r="U51" s="54"/>
      <c r="V51" s="37"/>
      <c r="W51" s="54"/>
      <c r="X51" s="37"/>
      <c r="Y51" s="54"/>
      <c r="Z51" s="37"/>
      <c r="AA51" s="54"/>
      <c r="AB51" s="37"/>
      <c r="AC51" s="54"/>
      <c r="AD51" s="37"/>
      <c r="AE51" s="54"/>
      <c r="AF51" s="37"/>
      <c r="AG51" s="119"/>
      <c r="AH51" s="117"/>
      <c r="AI51" s="117"/>
      <c r="AJ51" s="118"/>
      <c r="AK51" s="118"/>
      <c r="AL51" s="118"/>
    </row>
    <row r="52" spans="1:38" ht="12.75" customHeight="1">
      <c r="A52" s="345">
        <v>3</v>
      </c>
      <c r="B52" s="347">
        <v>45443</v>
      </c>
      <c r="C52" s="291"/>
      <c r="D52" s="292" t="s">
        <v>898</v>
      </c>
      <c r="E52" s="248" t="s">
        <v>556</v>
      </c>
      <c r="F52" s="248">
        <v>29.5</v>
      </c>
      <c r="G52" s="248"/>
      <c r="H52" s="248">
        <v>31.5</v>
      </c>
      <c r="I52" s="249"/>
      <c r="J52" s="355" t="s">
        <v>910</v>
      </c>
      <c r="K52" s="248">
        <f>H52-F52</f>
        <v>2</v>
      </c>
      <c r="L52" s="264">
        <v>50</v>
      </c>
      <c r="M52" s="353">
        <f>(2.25*450)-100</f>
        <v>912.5</v>
      </c>
      <c r="N52" s="345">
        <v>450</v>
      </c>
      <c r="O52" s="355" t="s">
        <v>547</v>
      </c>
      <c r="P52" s="347">
        <v>45447</v>
      </c>
      <c r="Q52" s="226"/>
      <c r="R52" s="54" t="s">
        <v>851</v>
      </c>
      <c r="S52" s="54"/>
      <c r="T52" s="37"/>
      <c r="U52" s="54"/>
      <c r="V52" s="37"/>
      <c r="W52" s="54"/>
      <c r="X52" s="37"/>
      <c r="Y52" s="54"/>
      <c r="Z52" s="37"/>
      <c r="AA52" s="54"/>
      <c r="AB52" s="37"/>
      <c r="AC52" s="54"/>
      <c r="AD52" s="37"/>
      <c r="AE52" s="54"/>
      <c r="AF52" s="37"/>
      <c r="AG52" s="119"/>
      <c r="AH52" s="117"/>
      <c r="AI52" s="117"/>
      <c r="AJ52" s="118"/>
      <c r="AK52" s="118"/>
      <c r="AL52" s="118"/>
    </row>
    <row r="53" spans="1:38" ht="12.75" customHeight="1">
      <c r="A53" s="346"/>
      <c r="B53" s="348"/>
      <c r="C53" s="291"/>
      <c r="D53" s="292" t="s">
        <v>899</v>
      </c>
      <c r="E53" s="248" t="s">
        <v>818</v>
      </c>
      <c r="F53" s="248">
        <v>15.25</v>
      </c>
      <c r="G53" s="248"/>
      <c r="H53" s="248">
        <v>15</v>
      </c>
      <c r="I53" s="249"/>
      <c r="J53" s="356"/>
      <c r="K53" s="248">
        <f>F53-H53</f>
        <v>0.25</v>
      </c>
      <c r="L53" s="264">
        <v>50</v>
      </c>
      <c r="M53" s="354"/>
      <c r="N53" s="346"/>
      <c r="O53" s="356"/>
      <c r="P53" s="348"/>
      <c r="Q53" s="226"/>
      <c r="R53" s="54"/>
      <c r="S53" s="54"/>
      <c r="T53" s="37"/>
      <c r="U53" s="54"/>
      <c r="V53" s="37"/>
      <c r="W53" s="54"/>
      <c r="X53" s="37"/>
      <c r="Y53" s="54"/>
      <c r="Z53" s="37"/>
      <c r="AA53" s="54"/>
      <c r="AB53" s="37"/>
      <c r="AC53" s="54"/>
      <c r="AD53" s="37"/>
      <c r="AE53" s="54"/>
      <c r="AF53" s="37"/>
      <c r="AG53" s="119"/>
      <c r="AH53" s="117"/>
      <c r="AI53" s="117"/>
      <c r="AJ53" s="118"/>
      <c r="AK53" s="118"/>
      <c r="AL53" s="118"/>
    </row>
    <row r="54" spans="1:38" ht="12.75" customHeight="1">
      <c r="A54" s="337">
        <v>4</v>
      </c>
      <c r="B54" s="339">
        <v>45443</v>
      </c>
      <c r="C54" s="294"/>
      <c r="D54" s="293" t="s">
        <v>900</v>
      </c>
      <c r="E54" s="295" t="s">
        <v>556</v>
      </c>
      <c r="F54" s="295">
        <v>147.5</v>
      </c>
      <c r="G54" s="295"/>
      <c r="H54" s="295">
        <v>0</v>
      </c>
      <c r="I54" s="296"/>
      <c r="J54" s="351" t="s">
        <v>909</v>
      </c>
      <c r="K54" s="295">
        <f>H54-F54</f>
        <v>-147.5</v>
      </c>
      <c r="L54" s="300">
        <v>50</v>
      </c>
      <c r="M54" s="364">
        <f>-(45*75)-100</f>
        <v>-3475</v>
      </c>
      <c r="N54" s="337">
        <v>75</v>
      </c>
      <c r="O54" s="351" t="s">
        <v>557</v>
      </c>
      <c r="P54" s="339">
        <v>45446</v>
      </c>
      <c r="Q54" s="226"/>
      <c r="R54" s="54" t="s">
        <v>853</v>
      </c>
      <c r="S54" s="54"/>
      <c r="T54" s="37"/>
      <c r="U54" s="54"/>
      <c r="V54" s="37"/>
      <c r="W54" s="54"/>
      <c r="X54" s="37"/>
      <c r="Y54" s="54"/>
      <c r="Z54" s="37"/>
      <c r="AA54" s="54"/>
      <c r="AB54" s="37"/>
      <c r="AC54" s="54"/>
      <c r="AD54" s="37"/>
      <c r="AE54" s="54"/>
      <c r="AF54" s="37"/>
      <c r="AG54" s="119"/>
      <c r="AH54" s="117"/>
      <c r="AI54" s="117"/>
      <c r="AJ54" s="118"/>
      <c r="AK54" s="118"/>
      <c r="AL54" s="118"/>
    </row>
    <row r="55" spans="1:38" ht="12.75" customHeight="1">
      <c r="A55" s="338"/>
      <c r="B55" s="340"/>
      <c r="C55" s="294"/>
      <c r="D55" s="293" t="s">
        <v>901</v>
      </c>
      <c r="E55" s="295" t="s">
        <v>818</v>
      </c>
      <c r="F55" s="295">
        <v>102.5</v>
      </c>
      <c r="G55" s="295"/>
      <c r="H55" s="295">
        <v>0</v>
      </c>
      <c r="I55" s="296"/>
      <c r="J55" s="352"/>
      <c r="K55" s="295">
        <f>F55-H55</f>
        <v>102.5</v>
      </c>
      <c r="L55" s="300">
        <v>50</v>
      </c>
      <c r="M55" s="365"/>
      <c r="N55" s="338"/>
      <c r="O55" s="352"/>
      <c r="P55" s="340"/>
      <c r="Q55" s="226"/>
      <c r="R55" s="54"/>
      <c r="S55" s="54"/>
      <c r="T55" s="37"/>
      <c r="U55" s="54"/>
      <c r="V55" s="37"/>
      <c r="W55" s="54"/>
      <c r="X55" s="37"/>
      <c r="Y55" s="54"/>
      <c r="Z55" s="37"/>
      <c r="AA55" s="54"/>
      <c r="AB55" s="37"/>
      <c r="AC55" s="54"/>
      <c r="AD55" s="37"/>
      <c r="AE55" s="54"/>
      <c r="AF55" s="37"/>
      <c r="AG55" s="119"/>
      <c r="AH55" s="117"/>
      <c r="AI55" s="117"/>
      <c r="AJ55" s="118"/>
      <c r="AK55" s="118"/>
      <c r="AL55" s="118"/>
    </row>
    <row r="56" spans="1:38" ht="12.75" customHeight="1">
      <c r="A56" s="337">
        <v>5</v>
      </c>
      <c r="B56" s="339">
        <v>45446</v>
      </c>
      <c r="C56" s="294"/>
      <c r="D56" s="293" t="s">
        <v>902</v>
      </c>
      <c r="E56" s="295" t="s">
        <v>556</v>
      </c>
      <c r="F56" s="295">
        <v>96</v>
      </c>
      <c r="G56" s="295"/>
      <c r="H56" s="295">
        <v>21</v>
      </c>
      <c r="I56" s="296"/>
      <c r="J56" s="341" t="s">
        <v>931</v>
      </c>
      <c r="K56" s="297">
        <f>H56-F56</f>
        <v>-75</v>
      </c>
      <c r="L56" s="298">
        <v>50</v>
      </c>
      <c r="M56" s="349">
        <v>-7600</v>
      </c>
      <c r="N56" s="297">
        <v>250</v>
      </c>
      <c r="O56" s="351" t="s">
        <v>557</v>
      </c>
      <c r="P56" s="339">
        <v>45450</v>
      </c>
      <c r="Q56" s="226"/>
      <c r="R56" s="54" t="s">
        <v>851</v>
      </c>
      <c r="S56" s="54"/>
      <c r="T56" s="37"/>
      <c r="U56" s="54"/>
      <c r="V56" s="37"/>
      <c r="W56" s="54"/>
      <c r="X56" s="37"/>
      <c r="Y56" s="54"/>
      <c r="Z56" s="37"/>
      <c r="AA56" s="54"/>
      <c r="AB56" s="37"/>
      <c r="AC56" s="54"/>
      <c r="AD56" s="37"/>
      <c r="AE56" s="54"/>
      <c r="AF56" s="37"/>
      <c r="AG56" s="119"/>
      <c r="AH56" s="117"/>
      <c r="AI56" s="117"/>
      <c r="AJ56" s="118"/>
      <c r="AK56" s="118"/>
      <c r="AL56" s="118"/>
    </row>
    <row r="57" spans="1:38" ht="12.75" customHeight="1">
      <c r="A57" s="338"/>
      <c r="B57" s="340"/>
      <c r="C57" s="294"/>
      <c r="D57" s="293" t="s">
        <v>903</v>
      </c>
      <c r="E57" s="295" t="s">
        <v>818</v>
      </c>
      <c r="F57" s="295">
        <v>64</v>
      </c>
      <c r="G57" s="295"/>
      <c r="H57" s="295">
        <v>19</v>
      </c>
      <c r="I57" s="296"/>
      <c r="J57" s="342"/>
      <c r="K57" s="297">
        <f>F57-H57</f>
        <v>45</v>
      </c>
      <c r="L57" s="298">
        <v>50</v>
      </c>
      <c r="M57" s="350"/>
      <c r="N57" s="297">
        <v>250</v>
      </c>
      <c r="O57" s="352"/>
      <c r="P57" s="340"/>
      <c r="Q57" s="226"/>
      <c r="R57" s="54"/>
      <c r="S57" s="54"/>
      <c r="T57" s="37"/>
      <c r="U57" s="54"/>
      <c r="V57" s="37"/>
      <c r="W57" s="54"/>
      <c r="X57" s="37"/>
      <c r="Y57" s="54"/>
      <c r="Z57" s="37"/>
      <c r="AA57" s="54"/>
      <c r="AB57" s="37"/>
      <c r="AC57" s="54"/>
      <c r="AD57" s="37"/>
      <c r="AE57" s="54"/>
      <c r="AF57" s="37"/>
      <c r="AG57" s="119"/>
      <c r="AH57" s="117"/>
      <c r="AI57" s="117"/>
      <c r="AJ57" s="118"/>
      <c r="AK57" s="118"/>
      <c r="AL57" s="118"/>
    </row>
    <row r="58" spans="1:38" ht="12.75" customHeight="1">
      <c r="A58" s="289">
        <v>6</v>
      </c>
      <c r="B58" s="290">
        <v>45446</v>
      </c>
      <c r="C58" s="291"/>
      <c r="D58" s="292" t="s">
        <v>904</v>
      </c>
      <c r="E58" s="248" t="s">
        <v>818</v>
      </c>
      <c r="F58" s="248">
        <v>165</v>
      </c>
      <c r="G58" s="248">
        <v>265</v>
      </c>
      <c r="H58" s="248">
        <v>55</v>
      </c>
      <c r="I58" s="249" t="s">
        <v>905</v>
      </c>
      <c r="J58" s="285" t="s">
        <v>907</v>
      </c>
      <c r="K58" s="247">
        <f>F58-H58</f>
        <v>110</v>
      </c>
      <c r="L58" s="286">
        <v>50</v>
      </c>
      <c r="M58" s="287">
        <f>(K58*N58)-L58</f>
        <v>2700</v>
      </c>
      <c r="N58" s="247">
        <v>25</v>
      </c>
      <c r="O58" s="285" t="s">
        <v>547</v>
      </c>
      <c r="P58" s="288">
        <v>45447</v>
      </c>
      <c r="Q58" s="226"/>
      <c r="R58" s="54" t="s">
        <v>851</v>
      </c>
      <c r="S58" s="54"/>
      <c r="T58" s="37"/>
      <c r="U58" s="54"/>
      <c r="V58" s="37"/>
      <c r="W58" s="54"/>
      <c r="X58" s="37"/>
      <c r="Y58" s="54"/>
      <c r="Z58" s="37"/>
      <c r="AA58" s="54"/>
      <c r="AB58" s="37"/>
      <c r="AC58" s="54"/>
      <c r="AD58" s="37"/>
      <c r="AE58" s="54"/>
      <c r="AF58" s="37"/>
      <c r="AG58" s="119"/>
      <c r="AH58" s="117"/>
      <c r="AI58" s="117"/>
      <c r="AJ58" s="118"/>
      <c r="AK58" s="118"/>
      <c r="AL58" s="118"/>
    </row>
    <row r="59" spans="1:38" ht="12.75" customHeight="1">
      <c r="A59" s="337">
        <v>7</v>
      </c>
      <c r="B59" s="339">
        <v>45447</v>
      </c>
      <c r="C59" s="294"/>
      <c r="D59" s="293" t="s">
        <v>912</v>
      </c>
      <c r="E59" s="295" t="s">
        <v>556</v>
      </c>
      <c r="F59" s="295">
        <v>285</v>
      </c>
      <c r="G59" s="295"/>
      <c r="H59" s="295">
        <v>0</v>
      </c>
      <c r="I59" s="296"/>
      <c r="J59" s="351" t="s">
        <v>914</v>
      </c>
      <c r="K59" s="295">
        <v>-285</v>
      </c>
      <c r="L59" s="300">
        <v>25</v>
      </c>
      <c r="M59" s="349">
        <v>-6375</v>
      </c>
      <c r="N59" s="297">
        <v>40</v>
      </c>
      <c r="O59" s="351" t="s">
        <v>557</v>
      </c>
      <c r="P59" s="339">
        <v>45447</v>
      </c>
      <c r="Q59" s="226"/>
      <c r="R59" s="54" t="s">
        <v>853</v>
      </c>
      <c r="S59" s="54"/>
      <c r="T59" s="37"/>
      <c r="U59" s="54"/>
      <c r="V59" s="37"/>
      <c r="W59" s="54"/>
      <c r="X59" s="37"/>
      <c r="Y59" s="54"/>
      <c r="Z59" s="37"/>
      <c r="AA59" s="54"/>
      <c r="AB59" s="37"/>
      <c r="AC59" s="54"/>
      <c r="AD59" s="37"/>
      <c r="AE59" s="54"/>
      <c r="AF59" s="37"/>
      <c r="AG59" s="119"/>
      <c r="AH59" s="117"/>
      <c r="AI59" s="117"/>
      <c r="AJ59" s="118"/>
      <c r="AK59" s="118"/>
      <c r="AL59" s="118"/>
    </row>
    <row r="60" spans="1:38" ht="12.75" customHeight="1">
      <c r="A60" s="338"/>
      <c r="B60" s="340"/>
      <c r="C60" s="294"/>
      <c r="D60" s="294" t="s">
        <v>913</v>
      </c>
      <c r="E60" s="295" t="s">
        <v>818</v>
      </c>
      <c r="F60" s="295">
        <v>140</v>
      </c>
      <c r="G60" s="295"/>
      <c r="H60" s="295">
        <v>12.5</v>
      </c>
      <c r="I60" s="296"/>
      <c r="J60" s="352"/>
      <c r="K60" s="297">
        <f>F60-H60</f>
        <v>127.5</v>
      </c>
      <c r="L60" s="298">
        <v>50</v>
      </c>
      <c r="M60" s="350"/>
      <c r="N60" s="297">
        <v>40</v>
      </c>
      <c r="O60" s="352"/>
      <c r="P60" s="340"/>
      <c r="Q60" s="226"/>
      <c r="R60" s="54"/>
      <c r="S60" s="54"/>
      <c r="T60" s="37"/>
      <c r="U60" s="54"/>
      <c r="V60" s="37"/>
      <c r="W60" s="54"/>
      <c r="X60" s="37"/>
      <c r="Y60" s="54"/>
      <c r="Z60" s="37"/>
      <c r="AA60" s="54"/>
      <c r="AB60" s="37"/>
      <c r="AC60" s="54"/>
      <c r="AD60" s="37"/>
      <c r="AE60" s="54"/>
      <c r="AF60" s="37"/>
      <c r="AG60" s="119"/>
      <c r="AH60" s="117"/>
      <c r="AI60" s="117"/>
      <c r="AJ60" s="118"/>
      <c r="AK60" s="118"/>
      <c r="AL60" s="118"/>
    </row>
    <row r="61" spans="1:38" ht="12.75" customHeight="1">
      <c r="A61" s="345">
        <v>8</v>
      </c>
      <c r="B61" s="347">
        <v>45417</v>
      </c>
      <c r="C61" s="291"/>
      <c r="D61" s="291" t="s">
        <v>917</v>
      </c>
      <c r="E61" s="248" t="s">
        <v>556</v>
      </c>
      <c r="F61" s="248">
        <v>270</v>
      </c>
      <c r="G61" s="248"/>
      <c r="H61" s="248">
        <v>332.5</v>
      </c>
      <c r="I61" s="249"/>
      <c r="J61" s="335" t="s">
        <v>930</v>
      </c>
      <c r="K61" s="247">
        <f>H61-F61</f>
        <v>62.5</v>
      </c>
      <c r="L61" s="286">
        <v>50</v>
      </c>
      <c r="M61" s="343">
        <v>2525</v>
      </c>
      <c r="N61" s="247">
        <v>50</v>
      </c>
      <c r="O61" s="335" t="s">
        <v>547</v>
      </c>
      <c r="P61" s="347">
        <v>45450</v>
      </c>
      <c r="Q61" s="226"/>
      <c r="R61" s="54" t="s">
        <v>851</v>
      </c>
      <c r="S61" s="54"/>
      <c r="T61" s="37"/>
      <c r="U61" s="54"/>
      <c r="V61" s="37"/>
      <c r="W61" s="54"/>
      <c r="X61" s="37"/>
      <c r="Y61" s="54"/>
      <c r="Z61" s="37"/>
      <c r="AA61" s="54"/>
      <c r="AB61" s="37"/>
      <c r="AC61" s="54"/>
      <c r="AD61" s="37"/>
      <c r="AE61" s="54"/>
      <c r="AF61" s="37"/>
      <c r="AG61" s="119"/>
      <c r="AH61" s="117"/>
      <c r="AI61" s="117"/>
      <c r="AJ61" s="118"/>
      <c r="AK61" s="118"/>
      <c r="AL61" s="118"/>
    </row>
    <row r="62" spans="1:38" ht="12.75" customHeight="1">
      <c r="A62" s="346"/>
      <c r="B62" s="348"/>
      <c r="C62" s="291"/>
      <c r="D62" s="291" t="s">
        <v>918</v>
      </c>
      <c r="E62" s="248" t="s">
        <v>818</v>
      </c>
      <c r="F62" s="248">
        <v>130</v>
      </c>
      <c r="G62" s="248"/>
      <c r="H62" s="248">
        <v>140</v>
      </c>
      <c r="I62" s="249"/>
      <c r="J62" s="336"/>
      <c r="K62" s="247">
        <f>F62-H62</f>
        <v>-10</v>
      </c>
      <c r="L62" s="286">
        <v>50</v>
      </c>
      <c r="M62" s="344"/>
      <c r="N62" s="247">
        <v>50</v>
      </c>
      <c r="O62" s="336"/>
      <c r="P62" s="348"/>
      <c r="Q62" s="226"/>
      <c r="R62" s="54"/>
      <c r="S62" s="54"/>
      <c r="T62" s="37"/>
      <c r="U62" s="54"/>
      <c r="V62" s="37"/>
      <c r="W62" s="54"/>
      <c r="X62" s="37"/>
      <c r="Y62" s="54"/>
      <c r="Z62" s="37"/>
      <c r="AA62" s="54"/>
      <c r="AB62" s="37"/>
      <c r="AC62" s="54"/>
      <c r="AD62" s="37"/>
      <c r="AE62" s="54"/>
      <c r="AF62" s="37"/>
      <c r="AG62" s="119"/>
      <c r="AH62" s="117"/>
      <c r="AI62" s="117"/>
      <c r="AJ62" s="118"/>
      <c r="AK62" s="118"/>
      <c r="AL62" s="118"/>
    </row>
    <row r="63" spans="1:38" ht="12.75" customHeight="1">
      <c r="A63" s="345">
        <v>9</v>
      </c>
      <c r="B63" s="347">
        <v>45449</v>
      </c>
      <c r="C63" s="291"/>
      <c r="D63" s="291" t="s">
        <v>921</v>
      </c>
      <c r="E63" s="248" t="s">
        <v>556</v>
      </c>
      <c r="F63" s="248">
        <v>255</v>
      </c>
      <c r="G63" s="248"/>
      <c r="H63" s="248">
        <v>262.5</v>
      </c>
      <c r="I63" s="249"/>
      <c r="J63" s="335" t="s">
        <v>928</v>
      </c>
      <c r="K63" s="247">
        <f>H63-F63</f>
        <v>7.5</v>
      </c>
      <c r="L63" s="286">
        <v>50</v>
      </c>
      <c r="M63" s="343">
        <v>1085</v>
      </c>
      <c r="N63" s="247">
        <v>25</v>
      </c>
      <c r="O63" s="335" t="s">
        <v>547</v>
      </c>
      <c r="P63" s="347">
        <v>45449</v>
      </c>
      <c r="Q63" s="226"/>
      <c r="R63" s="54" t="s">
        <v>851</v>
      </c>
      <c r="S63" s="54"/>
      <c r="T63" s="37"/>
      <c r="U63" s="54"/>
      <c r="V63" s="37"/>
      <c r="W63" s="54"/>
      <c r="X63" s="37"/>
      <c r="Y63" s="54"/>
      <c r="Z63" s="37"/>
      <c r="AA63" s="54"/>
      <c r="AB63" s="37"/>
      <c r="AC63" s="54"/>
      <c r="AD63" s="37"/>
      <c r="AE63" s="54"/>
      <c r="AF63" s="37"/>
      <c r="AG63" s="119"/>
      <c r="AH63" s="117"/>
      <c r="AI63" s="117"/>
      <c r="AJ63" s="118"/>
      <c r="AK63" s="118"/>
      <c r="AL63" s="118"/>
    </row>
    <row r="64" spans="1:38" ht="12.75" customHeight="1">
      <c r="A64" s="346"/>
      <c r="B64" s="348"/>
      <c r="C64" s="291"/>
      <c r="D64" s="291" t="s">
        <v>922</v>
      </c>
      <c r="E64" s="248" t="s">
        <v>818</v>
      </c>
      <c r="F64" s="248">
        <v>40</v>
      </c>
      <c r="G64" s="248"/>
      <c r="H64" s="248">
        <v>0.1</v>
      </c>
      <c r="I64" s="249"/>
      <c r="J64" s="336"/>
      <c r="K64" s="247">
        <f>F64-H64</f>
        <v>39.9</v>
      </c>
      <c r="L64" s="286">
        <v>50</v>
      </c>
      <c r="M64" s="344"/>
      <c r="N64" s="247">
        <v>25</v>
      </c>
      <c r="O64" s="336"/>
      <c r="P64" s="348"/>
      <c r="Q64" s="226"/>
      <c r="R64" s="54"/>
      <c r="S64" s="54"/>
      <c r="T64" s="37"/>
      <c r="U64" s="54"/>
      <c r="V64" s="37"/>
      <c r="W64" s="54"/>
      <c r="X64" s="37"/>
      <c r="Y64" s="54"/>
      <c r="Z64" s="37"/>
      <c r="AA64" s="54"/>
      <c r="AB64" s="37"/>
      <c r="AC64" s="54"/>
      <c r="AD64" s="37"/>
      <c r="AE64" s="54"/>
      <c r="AF64" s="37"/>
      <c r="AG64" s="119"/>
      <c r="AH64" s="117"/>
      <c r="AI64" s="117"/>
      <c r="AJ64" s="118"/>
      <c r="AK64" s="118"/>
      <c r="AL64" s="118"/>
    </row>
    <row r="65" spans="1:38" ht="12.75" customHeight="1">
      <c r="A65" s="248">
        <v>10</v>
      </c>
      <c r="B65" s="288">
        <v>45449</v>
      </c>
      <c r="C65" s="291"/>
      <c r="D65" s="291" t="s">
        <v>923</v>
      </c>
      <c r="E65" s="248" t="s">
        <v>556</v>
      </c>
      <c r="F65" s="248">
        <v>47.5</v>
      </c>
      <c r="G65" s="248">
        <v>0</v>
      </c>
      <c r="H65" s="248">
        <v>82.5</v>
      </c>
      <c r="I65" s="249" t="s">
        <v>924</v>
      </c>
      <c r="J65" s="285" t="s">
        <v>925</v>
      </c>
      <c r="K65" s="247">
        <f>H65-F65</f>
        <v>35</v>
      </c>
      <c r="L65" s="286">
        <v>50</v>
      </c>
      <c r="M65" s="287">
        <f>(K65*N65)-L65</f>
        <v>825</v>
      </c>
      <c r="N65" s="247">
        <v>25</v>
      </c>
      <c r="O65" s="285" t="s">
        <v>547</v>
      </c>
      <c r="P65" s="288">
        <v>45449</v>
      </c>
      <c r="Q65" s="226"/>
      <c r="R65" s="54" t="s">
        <v>853</v>
      </c>
      <c r="S65" s="54"/>
      <c r="T65" s="37"/>
      <c r="U65" s="54"/>
      <c r="V65" s="37"/>
      <c r="W65" s="54"/>
      <c r="X65" s="37"/>
      <c r="Y65" s="54"/>
      <c r="Z65" s="37"/>
      <c r="AA65" s="54"/>
      <c r="AB65" s="37"/>
      <c r="AC65" s="54"/>
      <c r="AD65" s="37"/>
      <c r="AE65" s="54"/>
      <c r="AF65" s="37"/>
      <c r="AG65" s="119"/>
      <c r="AH65" s="117"/>
      <c r="AI65" s="117"/>
      <c r="AJ65" s="118"/>
      <c r="AK65" s="118"/>
      <c r="AL65" s="118"/>
    </row>
    <row r="66" spans="1:38" ht="12.75" customHeight="1">
      <c r="A66" s="248">
        <v>11</v>
      </c>
      <c r="B66" s="288">
        <v>45449</v>
      </c>
      <c r="C66" s="291"/>
      <c r="D66" s="291" t="s">
        <v>923</v>
      </c>
      <c r="E66" s="248" t="s">
        <v>556</v>
      </c>
      <c r="F66" s="248">
        <v>32</v>
      </c>
      <c r="G66" s="248">
        <v>0</v>
      </c>
      <c r="H66" s="248">
        <v>56</v>
      </c>
      <c r="I66" s="249" t="s">
        <v>926</v>
      </c>
      <c r="J66" s="285" t="s">
        <v>927</v>
      </c>
      <c r="K66" s="247">
        <f>H66-F66</f>
        <v>24</v>
      </c>
      <c r="L66" s="286">
        <v>50</v>
      </c>
      <c r="M66" s="287">
        <f>(K66*N66)-L66</f>
        <v>550</v>
      </c>
      <c r="N66" s="247">
        <v>25</v>
      </c>
      <c r="O66" s="285" t="s">
        <v>547</v>
      </c>
      <c r="P66" s="288">
        <v>45449</v>
      </c>
      <c r="Q66" s="226"/>
      <c r="R66" s="54" t="s">
        <v>853</v>
      </c>
      <c r="S66" s="54"/>
      <c r="T66" s="37"/>
      <c r="U66" s="54"/>
      <c r="V66" s="37"/>
      <c r="W66" s="54"/>
      <c r="X66" s="37"/>
      <c r="Y66" s="54"/>
      <c r="Z66" s="37"/>
      <c r="AA66" s="54"/>
      <c r="AB66" s="37"/>
      <c r="AC66" s="54"/>
      <c r="AD66" s="37"/>
      <c r="AE66" s="54"/>
      <c r="AF66" s="37"/>
      <c r="AG66" s="119"/>
      <c r="AH66" s="117"/>
      <c r="AI66" s="117"/>
      <c r="AJ66" s="118"/>
      <c r="AK66" s="118"/>
      <c r="AL66" s="118"/>
    </row>
    <row r="67" spans="1:38" ht="12.75" customHeight="1">
      <c r="A67" s="337">
        <v>12</v>
      </c>
      <c r="B67" s="339">
        <v>45450</v>
      </c>
      <c r="C67" s="294"/>
      <c r="D67" s="294" t="s">
        <v>932</v>
      </c>
      <c r="E67" s="295" t="s">
        <v>556</v>
      </c>
      <c r="F67" s="295">
        <v>332.5</v>
      </c>
      <c r="G67" s="295"/>
      <c r="H67" s="295">
        <v>42.5</v>
      </c>
      <c r="I67" s="296"/>
      <c r="J67" s="341" t="s">
        <v>968</v>
      </c>
      <c r="K67" s="297">
        <f>H67-F67</f>
        <v>-290</v>
      </c>
      <c r="L67" s="298">
        <v>50</v>
      </c>
      <c r="M67" s="349">
        <v>-3325</v>
      </c>
      <c r="N67" s="297">
        <v>25</v>
      </c>
      <c r="O67" s="341" t="s">
        <v>557</v>
      </c>
      <c r="P67" s="339">
        <v>45462</v>
      </c>
      <c r="Q67" s="226"/>
      <c r="R67" s="54" t="s">
        <v>851</v>
      </c>
      <c r="S67" s="54"/>
      <c r="T67" s="37"/>
      <c r="U67" s="54"/>
      <c r="V67" s="37"/>
      <c r="W67" s="54"/>
      <c r="X67" s="37"/>
      <c r="Y67" s="54"/>
      <c r="Z67" s="37"/>
      <c r="AA67" s="54"/>
      <c r="AB67" s="37"/>
      <c r="AC67" s="54"/>
      <c r="AD67" s="37"/>
      <c r="AE67" s="54"/>
      <c r="AF67" s="37"/>
      <c r="AG67" s="119"/>
      <c r="AH67" s="117"/>
      <c r="AI67" s="117"/>
      <c r="AJ67" s="118"/>
      <c r="AK67" s="118"/>
      <c r="AL67" s="118"/>
    </row>
    <row r="68" spans="1:38" ht="12.75" customHeight="1">
      <c r="A68" s="338"/>
      <c r="B68" s="340"/>
      <c r="C68" s="294"/>
      <c r="D68" s="294" t="s">
        <v>933</v>
      </c>
      <c r="E68" s="295" t="s">
        <v>818</v>
      </c>
      <c r="F68" s="295">
        <v>170</v>
      </c>
      <c r="G68" s="295"/>
      <c r="H68" s="295">
        <v>9</v>
      </c>
      <c r="I68" s="296"/>
      <c r="J68" s="342"/>
      <c r="K68" s="297">
        <f>F68-H68</f>
        <v>161</v>
      </c>
      <c r="L68" s="298">
        <v>50</v>
      </c>
      <c r="M68" s="350"/>
      <c r="N68" s="297">
        <v>25</v>
      </c>
      <c r="O68" s="342"/>
      <c r="P68" s="340"/>
      <c r="Q68" s="226"/>
      <c r="R68" s="54"/>
      <c r="S68" s="54"/>
      <c r="T68" s="37"/>
      <c r="U68" s="54"/>
      <c r="V68" s="37"/>
      <c r="W68" s="54"/>
      <c r="X68" s="37"/>
      <c r="Y68" s="54"/>
      <c r="Z68" s="37"/>
      <c r="AA68" s="54"/>
      <c r="AB68" s="37"/>
      <c r="AC68" s="54"/>
      <c r="AD68" s="37"/>
      <c r="AE68" s="54"/>
      <c r="AF68" s="37"/>
      <c r="AG68" s="119"/>
      <c r="AH68" s="117"/>
      <c r="AI68" s="117"/>
      <c r="AJ68" s="118"/>
      <c r="AK68" s="118"/>
      <c r="AL68" s="118"/>
    </row>
    <row r="69" spans="1:38" ht="12.75" customHeight="1">
      <c r="A69" s="295">
        <v>13</v>
      </c>
      <c r="B69" s="305">
        <v>45450</v>
      </c>
      <c r="C69" s="294"/>
      <c r="D69" s="294" t="s">
        <v>934</v>
      </c>
      <c r="E69" s="295" t="s">
        <v>556</v>
      </c>
      <c r="F69" s="295">
        <v>222.5</v>
      </c>
      <c r="G69" s="295">
        <v>120</v>
      </c>
      <c r="H69" s="295">
        <v>172.5</v>
      </c>
      <c r="I69" s="296" t="s">
        <v>935</v>
      </c>
      <c r="J69" s="306" t="s">
        <v>936</v>
      </c>
      <c r="K69" s="297">
        <f>H69-F69</f>
        <v>-50</v>
      </c>
      <c r="L69" s="298">
        <v>50</v>
      </c>
      <c r="M69" s="299">
        <f>(K69*N69)-L69</f>
        <v>-1300</v>
      </c>
      <c r="N69" s="297">
        <v>25</v>
      </c>
      <c r="O69" s="306" t="s">
        <v>557</v>
      </c>
      <c r="P69" s="305">
        <v>45450</v>
      </c>
      <c r="Q69" s="226"/>
      <c r="R69" s="54" t="s">
        <v>853</v>
      </c>
      <c r="S69" s="54"/>
      <c r="T69" s="37"/>
      <c r="U69" s="54"/>
      <c r="V69" s="37"/>
      <c r="W69" s="54"/>
      <c r="X69" s="37"/>
      <c r="Y69" s="54"/>
      <c r="Z69" s="37"/>
      <c r="AA69" s="54"/>
      <c r="AB69" s="37"/>
      <c r="AC69" s="54"/>
      <c r="AD69" s="37"/>
      <c r="AE69" s="54"/>
      <c r="AF69" s="37"/>
      <c r="AG69" s="119"/>
      <c r="AH69" s="117"/>
      <c r="AI69" s="117"/>
      <c r="AJ69" s="118"/>
      <c r="AK69" s="118"/>
      <c r="AL69" s="118"/>
    </row>
    <row r="70" spans="1:38" ht="12.75" customHeight="1">
      <c r="A70" s="345">
        <v>14</v>
      </c>
      <c r="B70" s="347">
        <v>45453</v>
      </c>
      <c r="C70" s="291"/>
      <c r="D70" s="291" t="s">
        <v>944</v>
      </c>
      <c r="E70" s="248" t="s">
        <v>556</v>
      </c>
      <c r="F70" s="248">
        <v>440</v>
      </c>
      <c r="G70" s="248"/>
      <c r="H70" s="248">
        <v>495</v>
      </c>
      <c r="I70" s="249"/>
      <c r="J70" s="335" t="s">
        <v>920</v>
      </c>
      <c r="K70" s="247">
        <f>H70-F70</f>
        <v>55</v>
      </c>
      <c r="L70" s="286">
        <v>50</v>
      </c>
      <c r="M70" s="343">
        <f>(80*15)-100</f>
        <v>1100</v>
      </c>
      <c r="N70" s="247">
        <v>15</v>
      </c>
      <c r="O70" s="335" t="s">
        <v>547</v>
      </c>
      <c r="P70" s="347">
        <v>45453</v>
      </c>
      <c r="Q70" s="226"/>
      <c r="R70" s="54" t="s">
        <v>851</v>
      </c>
      <c r="S70" s="54"/>
      <c r="T70" s="37"/>
      <c r="U70" s="54"/>
      <c r="V70" s="37"/>
      <c r="W70" s="54"/>
      <c r="X70" s="37"/>
      <c r="Y70" s="54"/>
      <c r="Z70" s="37"/>
      <c r="AA70" s="54"/>
      <c r="AB70" s="37"/>
      <c r="AC70" s="54"/>
      <c r="AD70" s="37"/>
      <c r="AE70" s="54"/>
      <c r="AF70" s="37"/>
      <c r="AG70" s="119"/>
      <c r="AH70" s="117"/>
      <c r="AI70" s="117"/>
      <c r="AJ70" s="118"/>
      <c r="AK70" s="118"/>
      <c r="AL70" s="118"/>
    </row>
    <row r="71" spans="1:38" ht="12.75" customHeight="1">
      <c r="A71" s="346"/>
      <c r="B71" s="348"/>
      <c r="C71" s="291"/>
      <c r="D71" s="291" t="s">
        <v>945</v>
      </c>
      <c r="E71" s="248" t="s">
        <v>818</v>
      </c>
      <c r="F71" s="248">
        <v>80</v>
      </c>
      <c r="G71" s="248"/>
      <c r="H71" s="248">
        <v>55</v>
      </c>
      <c r="I71" s="249"/>
      <c r="J71" s="336"/>
      <c r="K71" s="247">
        <f>F71-H71</f>
        <v>25</v>
      </c>
      <c r="L71" s="286">
        <v>50</v>
      </c>
      <c r="M71" s="344"/>
      <c r="N71" s="247">
        <v>15</v>
      </c>
      <c r="O71" s="336"/>
      <c r="P71" s="348"/>
      <c r="Q71" s="226"/>
      <c r="R71" s="54" t="s">
        <v>851</v>
      </c>
      <c r="S71" s="54"/>
      <c r="T71" s="37"/>
      <c r="U71" s="54"/>
      <c r="V71" s="37"/>
      <c r="W71" s="54"/>
      <c r="X71" s="37"/>
      <c r="Y71" s="54"/>
      <c r="Z71" s="37"/>
      <c r="AA71" s="54"/>
      <c r="AB71" s="37"/>
      <c r="AC71" s="54"/>
      <c r="AD71" s="37"/>
      <c r="AE71" s="54"/>
      <c r="AF71" s="37"/>
      <c r="AG71" s="119"/>
      <c r="AH71" s="117"/>
      <c r="AI71" s="117"/>
      <c r="AJ71" s="118"/>
      <c r="AK71" s="118"/>
      <c r="AL71" s="118"/>
    </row>
    <row r="72" spans="1:38" ht="12.75" customHeight="1">
      <c r="A72" s="248">
        <v>15</v>
      </c>
      <c r="B72" s="288">
        <v>45456</v>
      </c>
      <c r="C72" s="291"/>
      <c r="D72" s="291" t="s">
        <v>951</v>
      </c>
      <c r="E72" s="248" t="s">
        <v>556</v>
      </c>
      <c r="F72" s="248">
        <v>50</v>
      </c>
      <c r="G72" s="248">
        <v>0</v>
      </c>
      <c r="H72" s="248">
        <v>72.5</v>
      </c>
      <c r="I72" s="249" t="s">
        <v>924</v>
      </c>
      <c r="J72" s="285" t="s">
        <v>955</v>
      </c>
      <c r="K72" s="247">
        <f aca="true" t="shared" si="6" ref="K72:K77">H72-F72</f>
        <v>22.5</v>
      </c>
      <c r="L72" s="286">
        <v>50</v>
      </c>
      <c r="M72" s="287">
        <f aca="true" t="shared" si="7" ref="M72:M77">(K72*N72)-L72</f>
        <v>512.5</v>
      </c>
      <c r="N72" s="247">
        <v>25</v>
      </c>
      <c r="O72" s="285" t="s">
        <v>547</v>
      </c>
      <c r="P72" s="288">
        <v>45456</v>
      </c>
      <c r="Q72" s="226"/>
      <c r="R72" s="54" t="s">
        <v>853</v>
      </c>
      <c r="S72" s="54"/>
      <c r="T72" s="37"/>
      <c r="U72" s="54"/>
      <c r="V72" s="37"/>
      <c r="W72" s="54"/>
      <c r="X72" s="37"/>
      <c r="Y72" s="54"/>
      <c r="Z72" s="37"/>
      <c r="AA72" s="54"/>
      <c r="AB72" s="37"/>
      <c r="AC72" s="54"/>
      <c r="AD72" s="37"/>
      <c r="AE72" s="54"/>
      <c r="AF72" s="37"/>
      <c r="AG72" s="119"/>
      <c r="AH72" s="117"/>
      <c r="AI72" s="117"/>
      <c r="AJ72" s="118"/>
      <c r="AK72" s="118"/>
      <c r="AL72" s="118"/>
    </row>
    <row r="73" spans="1:38" ht="12.75" customHeight="1">
      <c r="A73" s="248">
        <v>16</v>
      </c>
      <c r="B73" s="288">
        <v>45456</v>
      </c>
      <c r="C73" s="291"/>
      <c r="D73" s="291" t="s">
        <v>944</v>
      </c>
      <c r="E73" s="248" t="s">
        <v>556</v>
      </c>
      <c r="F73" s="248">
        <v>200</v>
      </c>
      <c r="G73" s="248">
        <v>80</v>
      </c>
      <c r="H73" s="248">
        <v>237.5</v>
      </c>
      <c r="I73" s="249" t="s">
        <v>952</v>
      </c>
      <c r="J73" s="285" t="s">
        <v>954</v>
      </c>
      <c r="K73" s="247">
        <f t="shared" si="6"/>
        <v>37.5</v>
      </c>
      <c r="L73" s="286">
        <v>50</v>
      </c>
      <c r="M73" s="287">
        <f t="shared" si="7"/>
        <v>512.5</v>
      </c>
      <c r="N73" s="247">
        <v>15</v>
      </c>
      <c r="O73" s="285" t="s">
        <v>547</v>
      </c>
      <c r="P73" s="288">
        <v>45456</v>
      </c>
      <c r="Q73" s="226"/>
      <c r="R73" s="54" t="s">
        <v>853</v>
      </c>
      <c r="S73" s="54"/>
      <c r="T73" s="37"/>
      <c r="U73" s="54"/>
      <c r="V73" s="37"/>
      <c r="W73" s="54"/>
      <c r="X73" s="37"/>
      <c r="Y73" s="54"/>
      <c r="Z73" s="37"/>
      <c r="AA73" s="54"/>
      <c r="AB73" s="37"/>
      <c r="AC73" s="54"/>
      <c r="AD73" s="37"/>
      <c r="AE73" s="54"/>
      <c r="AF73" s="37"/>
      <c r="AG73" s="119"/>
      <c r="AH73" s="117"/>
      <c r="AI73" s="117"/>
      <c r="AJ73" s="118"/>
      <c r="AK73" s="118"/>
      <c r="AL73" s="118"/>
    </row>
    <row r="74" spans="1:38" ht="12.75" customHeight="1">
      <c r="A74" s="295">
        <v>17</v>
      </c>
      <c r="B74" s="305">
        <v>45456</v>
      </c>
      <c r="C74" s="294"/>
      <c r="D74" s="294" t="s">
        <v>951</v>
      </c>
      <c r="E74" s="295" t="s">
        <v>556</v>
      </c>
      <c r="F74" s="295">
        <v>28</v>
      </c>
      <c r="G74" s="295">
        <v>0</v>
      </c>
      <c r="H74" s="295">
        <v>10</v>
      </c>
      <c r="I74" s="296" t="s">
        <v>926</v>
      </c>
      <c r="J74" s="306" t="s">
        <v>953</v>
      </c>
      <c r="K74" s="297">
        <f t="shared" si="6"/>
        <v>-18</v>
      </c>
      <c r="L74" s="298">
        <v>50</v>
      </c>
      <c r="M74" s="299">
        <f t="shared" si="7"/>
        <v>-500</v>
      </c>
      <c r="N74" s="297">
        <v>25</v>
      </c>
      <c r="O74" s="306" t="s">
        <v>557</v>
      </c>
      <c r="P74" s="305">
        <v>45456</v>
      </c>
      <c r="Q74" s="226"/>
      <c r="R74" s="54" t="s">
        <v>853</v>
      </c>
      <c r="S74" s="54"/>
      <c r="T74" s="37"/>
      <c r="U74" s="54"/>
      <c r="V74" s="37"/>
      <c r="W74" s="54"/>
      <c r="X74" s="37"/>
      <c r="Y74" s="54"/>
      <c r="Z74" s="37"/>
      <c r="AA74" s="54"/>
      <c r="AB74" s="37"/>
      <c r="AC74" s="54"/>
      <c r="AD74" s="37"/>
      <c r="AE74" s="54"/>
      <c r="AF74" s="37"/>
      <c r="AG74" s="119"/>
      <c r="AH74" s="117"/>
      <c r="AI74" s="117"/>
      <c r="AJ74" s="118"/>
      <c r="AK74" s="118"/>
      <c r="AL74" s="118"/>
    </row>
    <row r="75" spans="1:38" ht="12.75" customHeight="1">
      <c r="A75" s="248">
        <v>18</v>
      </c>
      <c r="B75" s="288">
        <v>45457</v>
      </c>
      <c r="C75" s="291"/>
      <c r="D75" s="291" t="s">
        <v>957</v>
      </c>
      <c r="E75" s="248" t="s">
        <v>556</v>
      </c>
      <c r="F75" s="248">
        <v>320</v>
      </c>
      <c r="G75" s="248">
        <v>180</v>
      </c>
      <c r="H75" s="248">
        <v>385</v>
      </c>
      <c r="I75" s="249" t="s">
        <v>958</v>
      </c>
      <c r="J75" s="285" t="s">
        <v>911</v>
      </c>
      <c r="K75" s="247">
        <f t="shared" si="6"/>
        <v>65</v>
      </c>
      <c r="L75" s="286">
        <v>50</v>
      </c>
      <c r="M75" s="287">
        <f t="shared" si="7"/>
        <v>925</v>
      </c>
      <c r="N75" s="247">
        <v>15</v>
      </c>
      <c r="O75" s="285" t="s">
        <v>547</v>
      </c>
      <c r="P75" s="288">
        <v>45457</v>
      </c>
      <c r="Q75" s="226"/>
      <c r="R75" s="54" t="s">
        <v>853</v>
      </c>
      <c r="S75" s="54"/>
      <c r="T75" s="37"/>
      <c r="U75" s="54"/>
      <c r="V75" s="37"/>
      <c r="W75" s="54"/>
      <c r="X75" s="37"/>
      <c r="Y75" s="54"/>
      <c r="Z75" s="37"/>
      <c r="AA75" s="54"/>
      <c r="AB75" s="37"/>
      <c r="AC75" s="54"/>
      <c r="AD75" s="37"/>
      <c r="AE75" s="54"/>
      <c r="AF75" s="37"/>
      <c r="AG75" s="119"/>
      <c r="AH75" s="117"/>
      <c r="AI75" s="117"/>
      <c r="AJ75" s="118"/>
      <c r="AK75" s="118"/>
      <c r="AL75" s="118"/>
    </row>
    <row r="76" spans="1:38" ht="12.75" customHeight="1">
      <c r="A76" s="295">
        <v>19</v>
      </c>
      <c r="B76" s="305">
        <v>45457</v>
      </c>
      <c r="C76" s="294"/>
      <c r="D76" s="294" t="s">
        <v>959</v>
      </c>
      <c r="E76" s="295" t="s">
        <v>556</v>
      </c>
      <c r="F76" s="295">
        <v>300</v>
      </c>
      <c r="G76" s="295">
        <v>170</v>
      </c>
      <c r="H76" s="295">
        <v>180</v>
      </c>
      <c r="I76" s="296" t="s">
        <v>960</v>
      </c>
      <c r="J76" s="306" t="s">
        <v>964</v>
      </c>
      <c r="K76" s="297">
        <f t="shared" si="6"/>
        <v>-120</v>
      </c>
      <c r="L76" s="298">
        <v>50</v>
      </c>
      <c r="M76" s="299">
        <f t="shared" si="7"/>
        <v>-1850</v>
      </c>
      <c r="N76" s="297">
        <v>15</v>
      </c>
      <c r="O76" s="306" t="s">
        <v>557</v>
      </c>
      <c r="P76" s="305">
        <v>45461</v>
      </c>
      <c r="Q76" s="226"/>
      <c r="R76" s="54" t="s">
        <v>853</v>
      </c>
      <c r="S76" s="54"/>
      <c r="T76" s="37"/>
      <c r="U76" s="54"/>
      <c r="V76" s="37"/>
      <c r="W76" s="54"/>
      <c r="X76" s="37"/>
      <c r="Y76" s="54"/>
      <c r="Z76" s="37"/>
      <c r="AA76" s="54"/>
      <c r="AB76" s="37"/>
      <c r="AC76" s="54"/>
      <c r="AD76" s="37"/>
      <c r="AE76" s="54"/>
      <c r="AF76" s="37"/>
      <c r="AG76" s="119"/>
      <c r="AH76" s="117"/>
      <c r="AI76" s="117"/>
      <c r="AJ76" s="118"/>
      <c r="AK76" s="118"/>
      <c r="AL76" s="118"/>
    </row>
    <row r="77" spans="1:38" ht="12.75" customHeight="1">
      <c r="A77" s="295">
        <v>20</v>
      </c>
      <c r="B77" s="305">
        <v>45457</v>
      </c>
      <c r="C77" s="294"/>
      <c r="D77" s="294" t="s">
        <v>961</v>
      </c>
      <c r="E77" s="295" t="s">
        <v>556</v>
      </c>
      <c r="F77" s="295">
        <v>100</v>
      </c>
      <c r="G77" s="295">
        <v>50</v>
      </c>
      <c r="H77" s="295">
        <v>84.5</v>
      </c>
      <c r="I77" s="296" t="s">
        <v>962</v>
      </c>
      <c r="J77" s="306" t="s">
        <v>963</v>
      </c>
      <c r="K77" s="297">
        <f t="shared" si="6"/>
        <v>-15.5</v>
      </c>
      <c r="L77" s="298">
        <v>50</v>
      </c>
      <c r="M77" s="299">
        <f t="shared" si="7"/>
        <v>-437.5</v>
      </c>
      <c r="N77" s="297">
        <v>25</v>
      </c>
      <c r="O77" s="306" t="s">
        <v>557</v>
      </c>
      <c r="P77" s="305">
        <v>45457</v>
      </c>
      <c r="Q77" s="226"/>
      <c r="R77" s="54" t="s">
        <v>853</v>
      </c>
      <c r="S77" s="54"/>
      <c r="T77" s="37"/>
      <c r="U77" s="54"/>
      <c r="V77" s="37"/>
      <c r="W77" s="54"/>
      <c r="X77" s="37"/>
      <c r="Y77" s="54"/>
      <c r="Z77" s="37"/>
      <c r="AA77" s="54"/>
      <c r="AB77" s="37"/>
      <c r="AC77" s="54"/>
      <c r="AD77" s="37"/>
      <c r="AE77" s="54"/>
      <c r="AF77" s="37"/>
      <c r="AG77" s="119"/>
      <c r="AH77" s="117"/>
      <c r="AI77" s="117"/>
      <c r="AJ77" s="118"/>
      <c r="AK77" s="118"/>
      <c r="AL77" s="118"/>
    </row>
    <row r="78" spans="1:38" ht="12.75" customHeight="1">
      <c r="A78" s="295">
        <v>21</v>
      </c>
      <c r="B78" s="305">
        <v>45464</v>
      </c>
      <c r="C78" s="294"/>
      <c r="D78" s="294" t="s">
        <v>977</v>
      </c>
      <c r="E78" s="295" t="s">
        <v>556</v>
      </c>
      <c r="F78" s="295">
        <v>300</v>
      </c>
      <c r="G78" s="295">
        <v>170</v>
      </c>
      <c r="H78" s="295">
        <v>170</v>
      </c>
      <c r="I78" s="296" t="s">
        <v>960</v>
      </c>
      <c r="J78" s="306" t="s">
        <v>978</v>
      </c>
      <c r="K78" s="297">
        <f aca="true" t="shared" si="8" ref="K78">H78-F78</f>
        <v>-130</v>
      </c>
      <c r="L78" s="298">
        <v>50</v>
      </c>
      <c r="M78" s="299">
        <f aca="true" t="shared" si="9" ref="M78">(K78*N78)-L78</f>
        <v>-2000</v>
      </c>
      <c r="N78" s="297">
        <v>15</v>
      </c>
      <c r="O78" s="306" t="s">
        <v>557</v>
      </c>
      <c r="P78" s="305">
        <v>45467</v>
      </c>
      <c r="Q78" s="226"/>
      <c r="R78" s="54" t="s">
        <v>851</v>
      </c>
      <c r="S78" s="54"/>
      <c r="T78" s="37"/>
      <c r="U78" s="54"/>
      <c r="V78" s="37"/>
      <c r="W78" s="54"/>
      <c r="X78" s="37"/>
      <c r="Y78" s="54"/>
      <c r="Z78" s="37"/>
      <c r="AA78" s="54"/>
      <c r="AB78" s="37"/>
      <c r="AC78" s="54"/>
      <c r="AD78" s="37"/>
      <c r="AE78" s="54"/>
      <c r="AF78" s="37"/>
      <c r="AG78" s="119"/>
      <c r="AH78" s="117"/>
      <c r="AI78" s="117"/>
      <c r="AJ78" s="118"/>
      <c r="AK78" s="118"/>
      <c r="AL78" s="118"/>
    </row>
    <row r="79" spans="1:38" ht="12.75" customHeight="1">
      <c r="A79" s="337">
        <v>22</v>
      </c>
      <c r="B79" s="339">
        <v>45468</v>
      </c>
      <c r="C79" s="294"/>
      <c r="D79" s="294" t="s">
        <v>984</v>
      </c>
      <c r="E79" s="295" t="s">
        <v>556</v>
      </c>
      <c r="F79" s="295">
        <v>195</v>
      </c>
      <c r="G79" s="295"/>
      <c r="H79" s="295">
        <v>715</v>
      </c>
      <c r="I79" s="296"/>
      <c r="J79" s="341" t="s">
        <v>916</v>
      </c>
      <c r="K79" s="297">
        <f aca="true" t="shared" si="10" ref="K79">H79-F79</f>
        <v>520</v>
      </c>
      <c r="L79" s="298">
        <v>50</v>
      </c>
      <c r="M79" s="349">
        <v>-1800</v>
      </c>
      <c r="N79" s="297">
        <v>15</v>
      </c>
      <c r="O79" s="341" t="s">
        <v>557</v>
      </c>
      <c r="P79" s="339">
        <v>45469</v>
      </c>
      <c r="Q79" s="226"/>
      <c r="R79" s="54" t="s">
        <v>851</v>
      </c>
      <c r="S79" s="54"/>
      <c r="T79" s="37"/>
      <c r="U79" s="54"/>
      <c r="V79" s="37"/>
      <c r="W79" s="54"/>
      <c r="X79" s="37"/>
      <c r="Y79" s="54"/>
      <c r="Z79" s="37"/>
      <c r="AA79" s="54"/>
      <c r="AB79" s="37"/>
      <c r="AC79" s="54"/>
      <c r="AD79" s="37"/>
      <c r="AE79" s="54"/>
      <c r="AF79" s="37"/>
      <c r="AG79" s="119"/>
      <c r="AH79" s="117"/>
      <c r="AI79" s="117"/>
      <c r="AJ79" s="118"/>
      <c r="AK79" s="118"/>
      <c r="AL79" s="118"/>
    </row>
    <row r="80" spans="1:38" ht="12.75" customHeight="1">
      <c r="A80" s="338"/>
      <c r="B80" s="340"/>
      <c r="C80" s="294"/>
      <c r="D80" s="294" t="s">
        <v>985</v>
      </c>
      <c r="E80" s="295" t="s">
        <v>818</v>
      </c>
      <c r="F80" s="295">
        <v>95</v>
      </c>
      <c r="G80" s="295"/>
      <c r="H80" s="295">
        <v>410</v>
      </c>
      <c r="I80" s="296"/>
      <c r="J80" s="342"/>
      <c r="K80" s="297">
        <v>-630</v>
      </c>
      <c r="L80" s="298">
        <v>100</v>
      </c>
      <c r="M80" s="350"/>
      <c r="N80" s="297">
        <v>30</v>
      </c>
      <c r="O80" s="342"/>
      <c r="P80" s="340"/>
      <c r="Q80" s="226"/>
      <c r="R80" s="54" t="s">
        <v>851</v>
      </c>
      <c r="S80" s="54"/>
      <c r="T80" s="37"/>
      <c r="U80" s="54"/>
      <c r="V80" s="37"/>
      <c r="W80" s="54"/>
      <c r="X80" s="37"/>
      <c r="Y80" s="54"/>
      <c r="Z80" s="37"/>
      <c r="AA80" s="54"/>
      <c r="AB80" s="37"/>
      <c r="AC80" s="54"/>
      <c r="AD80" s="37"/>
      <c r="AE80" s="54"/>
      <c r="AF80" s="37"/>
      <c r="AG80" s="119"/>
      <c r="AH80" s="117"/>
      <c r="AI80" s="117"/>
      <c r="AJ80" s="118"/>
      <c r="AK80" s="118"/>
      <c r="AL80" s="118"/>
    </row>
    <row r="81" spans="1:38" ht="12.75" customHeight="1">
      <c r="A81" s="248">
        <v>23</v>
      </c>
      <c r="B81" s="288">
        <v>45468</v>
      </c>
      <c r="C81" s="291"/>
      <c r="D81" s="291" t="s">
        <v>986</v>
      </c>
      <c r="E81" s="248" t="s">
        <v>556</v>
      </c>
      <c r="F81" s="248">
        <v>46.5</v>
      </c>
      <c r="G81" s="248">
        <v>0</v>
      </c>
      <c r="H81" s="248">
        <v>63.5</v>
      </c>
      <c r="I81" s="249" t="s">
        <v>987</v>
      </c>
      <c r="J81" s="285" t="s">
        <v>990</v>
      </c>
      <c r="K81" s="247">
        <f aca="true" t="shared" si="11" ref="K81">H81-F81</f>
        <v>17</v>
      </c>
      <c r="L81" s="286">
        <v>50</v>
      </c>
      <c r="M81" s="287">
        <f aca="true" t="shared" si="12" ref="M81">(K81*N81)-L81</f>
        <v>630</v>
      </c>
      <c r="N81" s="247">
        <v>40</v>
      </c>
      <c r="O81" s="285" t="s">
        <v>547</v>
      </c>
      <c r="P81" s="288">
        <v>45468</v>
      </c>
      <c r="Q81" s="226"/>
      <c r="R81" s="54" t="s">
        <v>853</v>
      </c>
      <c r="S81" s="54"/>
      <c r="T81" s="37"/>
      <c r="U81" s="54"/>
      <c r="V81" s="37"/>
      <c r="W81" s="54"/>
      <c r="X81" s="37"/>
      <c r="Y81" s="54"/>
      <c r="Z81" s="37"/>
      <c r="AA81" s="54"/>
      <c r="AB81" s="37"/>
      <c r="AC81" s="54"/>
      <c r="AD81" s="37"/>
      <c r="AE81" s="54"/>
      <c r="AF81" s="37"/>
      <c r="AG81" s="119"/>
      <c r="AH81" s="117"/>
      <c r="AI81" s="117"/>
      <c r="AJ81" s="118"/>
      <c r="AK81" s="118"/>
      <c r="AL81" s="118"/>
    </row>
    <row r="82" spans="1:38" ht="12.75" customHeight="1">
      <c r="A82" s="248">
        <v>24</v>
      </c>
      <c r="B82" s="288">
        <v>45468</v>
      </c>
      <c r="C82" s="291"/>
      <c r="D82" s="291" t="s">
        <v>988</v>
      </c>
      <c r="E82" s="248" t="s">
        <v>556</v>
      </c>
      <c r="F82" s="248">
        <v>137.5</v>
      </c>
      <c r="G82" s="248">
        <v>80</v>
      </c>
      <c r="H82" s="248">
        <v>174</v>
      </c>
      <c r="I82" s="249" t="s">
        <v>989</v>
      </c>
      <c r="J82" s="285" t="s">
        <v>1004</v>
      </c>
      <c r="K82" s="247">
        <f aca="true" t="shared" si="13" ref="K82">H82-F82</f>
        <v>36.5</v>
      </c>
      <c r="L82" s="286">
        <v>50</v>
      </c>
      <c r="M82" s="287">
        <f aca="true" t="shared" si="14" ref="M82">(K82*N82)-L82</f>
        <v>862.5</v>
      </c>
      <c r="N82" s="247">
        <v>25</v>
      </c>
      <c r="O82" s="285" t="s">
        <v>547</v>
      </c>
      <c r="P82" s="288">
        <v>45469</v>
      </c>
      <c r="Q82" s="226"/>
      <c r="R82" s="54" t="s">
        <v>851</v>
      </c>
      <c r="S82" s="54"/>
      <c r="T82" s="37"/>
      <c r="U82" s="54"/>
      <c r="V82" s="37"/>
      <c r="W82" s="54"/>
      <c r="X82" s="37"/>
      <c r="Y82" s="54"/>
      <c r="Z82" s="37"/>
      <c r="AA82" s="54"/>
      <c r="AB82" s="37"/>
      <c r="AC82" s="54"/>
      <c r="AD82" s="37"/>
      <c r="AE82" s="54"/>
      <c r="AF82" s="37"/>
      <c r="AG82" s="119"/>
      <c r="AH82" s="117"/>
      <c r="AI82" s="117"/>
      <c r="AJ82" s="118"/>
      <c r="AK82" s="118"/>
      <c r="AL82" s="118"/>
    </row>
    <row r="83" spans="1:38" ht="12.75" customHeight="1">
      <c r="A83" s="248">
        <v>25</v>
      </c>
      <c r="B83" s="288">
        <v>45469</v>
      </c>
      <c r="C83" s="291"/>
      <c r="D83" s="291" t="s">
        <v>1005</v>
      </c>
      <c r="E83" s="248" t="s">
        <v>556</v>
      </c>
      <c r="F83" s="248">
        <v>95</v>
      </c>
      <c r="G83" s="248">
        <v>35</v>
      </c>
      <c r="H83" s="248">
        <v>152.5</v>
      </c>
      <c r="I83" s="249" t="s">
        <v>1006</v>
      </c>
      <c r="J83" s="285" t="s">
        <v>1007</v>
      </c>
      <c r="K83" s="247">
        <f aca="true" t="shared" si="15" ref="K83">H83-F83</f>
        <v>57.5</v>
      </c>
      <c r="L83" s="286">
        <v>50</v>
      </c>
      <c r="M83" s="287">
        <f aca="true" t="shared" si="16" ref="M83">(K83*N83)-L83</f>
        <v>812.5</v>
      </c>
      <c r="N83" s="247">
        <v>15</v>
      </c>
      <c r="O83" s="285" t="s">
        <v>547</v>
      </c>
      <c r="P83" s="288">
        <v>45469</v>
      </c>
      <c r="Q83" s="226"/>
      <c r="R83" s="54" t="s">
        <v>851</v>
      </c>
      <c r="S83" s="54"/>
      <c r="T83" s="37"/>
      <c r="U83" s="54"/>
      <c r="V83" s="37"/>
      <c r="W83" s="54"/>
      <c r="X83" s="37"/>
      <c r="Y83" s="54"/>
      <c r="Z83" s="37"/>
      <c r="AA83" s="54"/>
      <c r="AB83" s="37"/>
      <c r="AC83" s="54"/>
      <c r="AD83" s="37"/>
      <c r="AE83" s="54"/>
      <c r="AF83" s="37"/>
      <c r="AG83" s="119"/>
      <c r="AH83" s="117"/>
      <c r="AI83" s="117"/>
      <c r="AJ83" s="118"/>
      <c r="AK83" s="118"/>
      <c r="AL83" s="118"/>
    </row>
    <row r="84" spans="1:38" ht="12.75" customHeight="1">
      <c r="A84" s="248">
        <v>26</v>
      </c>
      <c r="B84" s="288">
        <v>45469</v>
      </c>
      <c r="C84" s="291"/>
      <c r="D84" s="291" t="s">
        <v>1008</v>
      </c>
      <c r="E84" s="248" t="s">
        <v>556</v>
      </c>
      <c r="F84" s="248">
        <v>115</v>
      </c>
      <c r="G84" s="248">
        <v>45</v>
      </c>
      <c r="H84" s="248">
        <v>142</v>
      </c>
      <c r="I84" s="249" t="s">
        <v>1006</v>
      </c>
      <c r="J84" s="285" t="s">
        <v>1014</v>
      </c>
      <c r="K84" s="247">
        <f aca="true" t="shared" si="17" ref="K84">H84-F84</f>
        <v>27</v>
      </c>
      <c r="L84" s="286">
        <v>50</v>
      </c>
      <c r="M84" s="287">
        <f aca="true" t="shared" si="18" ref="M84">(K84*N84)-L84</f>
        <v>625</v>
      </c>
      <c r="N84" s="247">
        <v>25</v>
      </c>
      <c r="O84" s="285" t="s">
        <v>547</v>
      </c>
      <c r="P84" s="288">
        <v>45470</v>
      </c>
      <c r="Q84" s="226"/>
      <c r="R84" s="54" t="s">
        <v>851</v>
      </c>
      <c r="S84" s="54"/>
      <c r="T84" s="37"/>
      <c r="U84" s="54"/>
      <c r="V84" s="37"/>
      <c r="W84" s="54"/>
      <c r="X84" s="37"/>
      <c r="Y84" s="54"/>
      <c r="Z84" s="37"/>
      <c r="AA84" s="54"/>
      <c r="AB84" s="37"/>
      <c r="AC84" s="54"/>
      <c r="AD84" s="37"/>
      <c r="AE84" s="54"/>
      <c r="AF84" s="37"/>
      <c r="AG84" s="119"/>
      <c r="AH84" s="117"/>
      <c r="AI84" s="117"/>
      <c r="AJ84" s="118"/>
      <c r="AK84" s="118"/>
      <c r="AL84" s="118"/>
    </row>
    <row r="85" spans="1:38" ht="12.75" customHeight="1">
      <c r="A85" s="315">
        <v>27</v>
      </c>
      <c r="B85" s="316">
        <v>45470</v>
      </c>
      <c r="C85" s="291"/>
      <c r="D85" s="291" t="s">
        <v>1026</v>
      </c>
      <c r="E85" s="248" t="s">
        <v>556</v>
      </c>
      <c r="F85" s="248">
        <v>31</v>
      </c>
      <c r="G85" s="248">
        <v>0</v>
      </c>
      <c r="H85" s="248">
        <v>57.5</v>
      </c>
      <c r="I85" s="249" t="s">
        <v>926</v>
      </c>
      <c r="J85" s="285" t="s">
        <v>1027</v>
      </c>
      <c r="K85" s="247">
        <f aca="true" t="shared" si="19" ref="K85">H85-F85</f>
        <v>26.5</v>
      </c>
      <c r="L85" s="286">
        <v>50</v>
      </c>
      <c r="M85" s="287">
        <f aca="true" t="shared" si="20" ref="M85">(K85*N85)-L85</f>
        <v>612.5</v>
      </c>
      <c r="N85" s="247">
        <v>25</v>
      </c>
      <c r="O85" s="285" t="s">
        <v>547</v>
      </c>
      <c r="P85" s="288">
        <v>45470</v>
      </c>
      <c r="Q85" s="226"/>
      <c r="R85" s="54" t="s">
        <v>853</v>
      </c>
      <c r="S85" s="54"/>
      <c r="T85" s="37"/>
      <c r="U85" s="54"/>
      <c r="V85" s="37"/>
      <c r="W85" s="54"/>
      <c r="X85" s="37"/>
      <c r="Y85" s="54"/>
      <c r="Z85" s="37"/>
      <c r="AA85" s="54"/>
      <c r="AB85" s="37"/>
      <c r="AC85" s="54"/>
      <c r="AD85" s="37"/>
      <c r="AE85" s="54"/>
      <c r="AF85" s="37"/>
      <c r="AG85" s="119"/>
      <c r="AH85" s="117"/>
      <c r="AI85" s="117"/>
      <c r="AJ85" s="118"/>
      <c r="AK85" s="118"/>
      <c r="AL85" s="118"/>
    </row>
    <row r="86" spans="1:38" ht="12.75" customHeight="1">
      <c r="A86" s="345">
        <v>27</v>
      </c>
      <c r="B86" s="347">
        <v>45470</v>
      </c>
      <c r="C86" s="291"/>
      <c r="D86" s="291" t="s">
        <v>1020</v>
      </c>
      <c r="E86" s="248" t="s">
        <v>556</v>
      </c>
      <c r="F86" s="248">
        <v>65</v>
      </c>
      <c r="G86" s="248"/>
      <c r="H86" s="248">
        <v>95</v>
      </c>
      <c r="I86" s="249"/>
      <c r="J86" s="335" t="s">
        <v>939</v>
      </c>
      <c r="K86" s="247">
        <f aca="true" t="shared" si="21" ref="K86">H86-F86</f>
        <v>30</v>
      </c>
      <c r="L86" s="286">
        <v>50</v>
      </c>
      <c r="M86" s="287">
        <f aca="true" t="shared" si="22" ref="M86:M88">(K86*N86)-L86</f>
        <v>7450</v>
      </c>
      <c r="N86" s="247">
        <v>250</v>
      </c>
      <c r="O86" s="335" t="s">
        <v>547</v>
      </c>
      <c r="P86" s="347">
        <v>45471</v>
      </c>
      <c r="Q86" s="226"/>
      <c r="R86" s="54" t="s">
        <v>851</v>
      </c>
      <c r="S86" s="54"/>
      <c r="T86" s="37"/>
      <c r="U86" s="54"/>
      <c r="V86" s="37"/>
      <c r="W86" s="54"/>
      <c r="X86" s="37"/>
      <c r="Y86" s="54"/>
      <c r="Z86" s="37"/>
      <c r="AA86" s="54"/>
      <c r="AB86" s="37"/>
      <c r="AC86" s="54"/>
      <c r="AD86" s="37"/>
      <c r="AE86" s="54"/>
      <c r="AF86" s="37"/>
      <c r="AG86" s="119"/>
      <c r="AH86" s="117"/>
      <c r="AI86" s="117"/>
      <c r="AJ86" s="118"/>
      <c r="AK86" s="118"/>
      <c r="AL86" s="118"/>
    </row>
    <row r="87" spans="1:38" ht="12.75" customHeight="1">
      <c r="A87" s="346"/>
      <c r="B87" s="348"/>
      <c r="C87" s="291"/>
      <c r="D87" s="291" t="s">
        <v>1025</v>
      </c>
      <c r="E87" s="248" t="s">
        <v>818</v>
      </c>
      <c r="F87" s="248">
        <v>34</v>
      </c>
      <c r="G87" s="248"/>
      <c r="H87" s="248">
        <v>50</v>
      </c>
      <c r="I87" s="249"/>
      <c r="J87" s="336"/>
      <c r="K87" s="247">
        <f>F87-H87</f>
        <v>-16</v>
      </c>
      <c r="L87" s="286">
        <v>50</v>
      </c>
      <c r="M87" s="287">
        <f t="shared" si="22"/>
        <v>-4050</v>
      </c>
      <c r="N87" s="247">
        <v>250</v>
      </c>
      <c r="O87" s="336"/>
      <c r="P87" s="348"/>
      <c r="Q87" s="226"/>
      <c r="R87" s="54" t="s">
        <v>851</v>
      </c>
      <c r="S87" s="54"/>
      <c r="T87" s="37"/>
      <c r="U87" s="54"/>
      <c r="V87" s="37"/>
      <c r="W87" s="54"/>
      <c r="X87" s="37"/>
      <c r="Y87" s="54"/>
      <c r="Z87" s="37"/>
      <c r="AA87" s="54"/>
      <c r="AB87" s="37"/>
      <c r="AC87" s="54"/>
      <c r="AD87" s="37"/>
      <c r="AE87" s="54"/>
      <c r="AF87" s="37"/>
      <c r="AG87" s="119"/>
      <c r="AH87" s="117"/>
      <c r="AI87" s="117"/>
      <c r="AJ87" s="118"/>
      <c r="AK87" s="118"/>
      <c r="AL87" s="118"/>
    </row>
    <row r="88" spans="1:38" ht="12.75" customHeight="1">
      <c r="A88" s="248">
        <v>28</v>
      </c>
      <c r="B88" s="288">
        <v>45471</v>
      </c>
      <c r="C88" s="291"/>
      <c r="D88" s="291" t="s">
        <v>1041</v>
      </c>
      <c r="E88" s="248" t="s">
        <v>556</v>
      </c>
      <c r="F88" s="248">
        <v>142</v>
      </c>
      <c r="G88" s="248">
        <v>110</v>
      </c>
      <c r="H88" s="248">
        <v>163</v>
      </c>
      <c r="I88" s="249" t="s">
        <v>1043</v>
      </c>
      <c r="J88" s="285" t="s">
        <v>565</v>
      </c>
      <c r="K88" s="247">
        <f aca="true" t="shared" si="23" ref="K88">H88-F88</f>
        <v>21</v>
      </c>
      <c r="L88" s="286">
        <v>50</v>
      </c>
      <c r="M88" s="287">
        <f t="shared" si="22"/>
        <v>475</v>
      </c>
      <c r="N88" s="247">
        <v>25</v>
      </c>
      <c r="O88" s="285" t="s">
        <v>547</v>
      </c>
      <c r="P88" s="288">
        <v>45471</v>
      </c>
      <c r="Q88" s="226"/>
      <c r="R88" s="54" t="s">
        <v>853</v>
      </c>
      <c r="S88" s="54"/>
      <c r="T88" s="37"/>
      <c r="U88" s="54"/>
      <c r="V88" s="37"/>
      <c r="W88" s="54"/>
      <c r="X88" s="37"/>
      <c r="Y88" s="54"/>
      <c r="Z88" s="37"/>
      <c r="AA88" s="54"/>
      <c r="AB88" s="37"/>
      <c r="AC88" s="54"/>
      <c r="AD88" s="37"/>
      <c r="AE88" s="54"/>
      <c r="AF88" s="37"/>
      <c r="AG88" s="119"/>
      <c r="AH88" s="117"/>
      <c r="AI88" s="117"/>
      <c r="AJ88" s="118"/>
      <c r="AK88" s="118"/>
      <c r="AL88" s="118"/>
    </row>
    <row r="89" spans="1:38" ht="12.75" customHeight="1">
      <c r="A89" s="309">
        <v>30</v>
      </c>
      <c r="B89" s="310">
        <v>45471</v>
      </c>
      <c r="C89" s="311"/>
      <c r="D89" s="311" t="s">
        <v>1044</v>
      </c>
      <c r="E89" s="309" t="s">
        <v>818</v>
      </c>
      <c r="F89" s="309">
        <v>96</v>
      </c>
      <c r="G89" s="309">
        <v>130</v>
      </c>
      <c r="H89" s="309"/>
      <c r="I89" s="312" t="s">
        <v>1042</v>
      </c>
      <c r="J89" s="312" t="s">
        <v>546</v>
      </c>
      <c r="K89" s="309"/>
      <c r="L89" s="313"/>
      <c r="M89" s="314"/>
      <c r="N89" s="309"/>
      <c r="O89" s="312"/>
      <c r="P89" s="310"/>
      <c r="Q89" s="226"/>
      <c r="R89" s="54" t="s">
        <v>853</v>
      </c>
      <c r="S89" s="54"/>
      <c r="T89" s="37"/>
      <c r="U89" s="54"/>
      <c r="V89" s="37"/>
      <c r="W89" s="54"/>
      <c r="X89" s="37"/>
      <c r="Y89" s="54"/>
      <c r="Z89" s="37"/>
      <c r="AA89" s="54"/>
      <c r="AB89" s="37"/>
      <c r="AC89" s="54"/>
      <c r="AD89" s="37"/>
      <c r="AE89" s="54"/>
      <c r="AF89" s="37"/>
      <c r="AG89" s="119"/>
      <c r="AH89" s="117"/>
      <c r="AI89" s="117"/>
      <c r="AJ89" s="118"/>
      <c r="AK89" s="118"/>
      <c r="AL89" s="118"/>
    </row>
    <row r="90" spans="1:38" ht="12.75" customHeight="1">
      <c r="A90" s="295">
        <v>31</v>
      </c>
      <c r="B90" s="305">
        <v>45474</v>
      </c>
      <c r="C90" s="294"/>
      <c r="D90" s="294" t="s">
        <v>1089</v>
      </c>
      <c r="E90" s="295" t="s">
        <v>556</v>
      </c>
      <c r="F90" s="295">
        <v>220</v>
      </c>
      <c r="G90" s="295">
        <v>140</v>
      </c>
      <c r="H90" s="295">
        <v>165</v>
      </c>
      <c r="I90" s="296" t="s">
        <v>1090</v>
      </c>
      <c r="J90" s="306" t="s">
        <v>1091</v>
      </c>
      <c r="K90" s="297">
        <f aca="true" t="shared" si="24" ref="K90">H90-F90</f>
        <v>-55</v>
      </c>
      <c r="L90" s="298">
        <v>50</v>
      </c>
      <c r="M90" s="299">
        <f aca="true" t="shared" si="25" ref="M90">(K90*N90)-L90</f>
        <v>-875</v>
      </c>
      <c r="N90" s="297">
        <v>15</v>
      </c>
      <c r="O90" s="306" t="s">
        <v>557</v>
      </c>
      <c r="P90" s="305">
        <v>45474</v>
      </c>
      <c r="Q90" s="226"/>
      <c r="R90" s="54"/>
      <c r="S90" s="54"/>
      <c r="T90" s="37"/>
      <c r="U90" s="54"/>
      <c r="V90" s="37"/>
      <c r="W90" s="54"/>
      <c r="X90" s="37"/>
      <c r="Y90" s="54"/>
      <c r="Z90" s="37"/>
      <c r="AA90" s="54"/>
      <c r="AB90" s="37"/>
      <c r="AC90" s="54"/>
      <c r="AD90" s="37"/>
      <c r="AE90" s="54"/>
      <c r="AF90" s="37"/>
      <c r="AG90" s="119"/>
      <c r="AH90" s="117"/>
      <c r="AI90" s="117"/>
      <c r="AJ90" s="118"/>
      <c r="AK90" s="118"/>
      <c r="AL90" s="118"/>
    </row>
    <row r="91" spans="1:38" ht="12.75" customHeight="1">
      <c r="A91" s="309"/>
      <c r="B91" s="310"/>
      <c r="C91" s="311"/>
      <c r="D91" s="311"/>
      <c r="E91" s="309"/>
      <c r="F91" s="309"/>
      <c r="G91" s="309"/>
      <c r="H91" s="309"/>
      <c r="I91" s="312"/>
      <c r="J91" s="312"/>
      <c r="K91" s="309"/>
      <c r="L91" s="313"/>
      <c r="M91" s="314"/>
      <c r="N91" s="309"/>
      <c r="O91" s="312"/>
      <c r="P91" s="310"/>
      <c r="Q91" s="226"/>
      <c r="R91" s="54"/>
      <c r="S91" s="54"/>
      <c r="T91" s="37"/>
      <c r="U91" s="54"/>
      <c r="V91" s="37"/>
      <c r="W91" s="54"/>
      <c r="X91" s="37"/>
      <c r="Y91" s="54"/>
      <c r="Z91" s="37"/>
      <c r="AA91" s="54"/>
      <c r="AB91" s="37"/>
      <c r="AC91" s="54"/>
      <c r="AD91" s="37"/>
      <c r="AE91" s="54"/>
      <c r="AF91" s="37"/>
      <c r="AG91" s="119"/>
      <c r="AH91" s="117"/>
      <c r="AI91" s="117"/>
      <c r="AJ91" s="118"/>
      <c r="AK91" s="118"/>
      <c r="AL91" s="118"/>
    </row>
    <row r="92" spans="1:38" s="243" customFormat="1" ht="12.75" customHeight="1">
      <c r="A92" s="309"/>
      <c r="B92" s="310"/>
      <c r="C92" s="311"/>
      <c r="D92" s="311"/>
      <c r="E92" s="309"/>
      <c r="F92" s="309"/>
      <c r="G92" s="309"/>
      <c r="H92" s="309"/>
      <c r="I92" s="312"/>
      <c r="J92" s="312"/>
      <c r="K92" s="309"/>
      <c r="L92" s="313"/>
      <c r="M92" s="314"/>
      <c r="N92" s="309"/>
      <c r="O92" s="312"/>
      <c r="P92" s="310"/>
      <c r="Q92" s="239"/>
      <c r="R92" s="54"/>
      <c r="S92" s="54"/>
      <c r="T92" s="37"/>
      <c r="U92" s="54"/>
      <c r="V92" s="37"/>
      <c r="W92" s="54"/>
      <c r="X92" s="37"/>
      <c r="Y92" s="54"/>
      <c r="Z92" s="37"/>
      <c r="AA92" s="54"/>
      <c r="AB92" s="37"/>
      <c r="AC92" s="54"/>
      <c r="AD92" s="37"/>
      <c r="AE92" s="54"/>
      <c r="AF92" s="37"/>
      <c r="AG92" s="242"/>
      <c r="AH92" s="240"/>
      <c r="AI92" s="240"/>
      <c r="AJ92" s="241"/>
      <c r="AK92" s="241"/>
      <c r="AL92" s="241"/>
    </row>
    <row r="93" spans="1:37" ht="38.25" customHeight="1">
      <c r="A93" s="91" t="s">
        <v>568</v>
      </c>
      <c r="B93" s="124"/>
      <c r="C93" s="124"/>
      <c r="D93" s="125"/>
      <c r="E93" s="109"/>
      <c r="F93" s="6"/>
      <c r="G93" s="6"/>
      <c r="H93" s="110"/>
      <c r="I93" s="126"/>
      <c r="J93" s="1"/>
      <c r="K93" s="6"/>
      <c r="L93" s="6"/>
      <c r="M93" s="6"/>
      <c r="N93" s="1"/>
      <c r="O93" s="1"/>
      <c r="R93" s="54"/>
      <c r="S93" s="54"/>
      <c r="T93" s="37"/>
      <c r="U93" s="54"/>
      <c r="V93" s="37"/>
      <c r="W93" s="54"/>
      <c r="X93" s="37"/>
      <c r="Y93" s="54"/>
      <c r="Z93" s="37"/>
      <c r="AA93" s="54"/>
      <c r="AB93" s="37"/>
      <c r="AC93" s="54"/>
      <c r="AD93" s="37"/>
      <c r="AE93" s="54"/>
      <c r="AF93" s="37"/>
      <c r="AG93" s="1"/>
      <c r="AH93" s="1"/>
      <c r="AI93" s="1"/>
      <c r="AJ93" s="6"/>
      <c r="AK93" s="1"/>
    </row>
    <row r="94" spans="1:38" ht="39.6">
      <c r="A94" s="92" t="s">
        <v>16</v>
      </c>
      <c r="B94" s="93" t="s">
        <v>521</v>
      </c>
      <c r="C94" s="93"/>
      <c r="D94" s="94" t="s">
        <v>532</v>
      </c>
      <c r="E94" s="93" t="s">
        <v>533</v>
      </c>
      <c r="F94" s="93" t="s">
        <v>534</v>
      </c>
      <c r="G94" s="93" t="s">
        <v>535</v>
      </c>
      <c r="H94" s="93" t="s">
        <v>536</v>
      </c>
      <c r="I94" s="93" t="s">
        <v>537</v>
      </c>
      <c r="J94" s="92" t="s">
        <v>538</v>
      </c>
      <c r="K94" s="113" t="s">
        <v>555</v>
      </c>
      <c r="L94" s="114" t="s">
        <v>540</v>
      </c>
      <c r="M94" s="95" t="s">
        <v>541</v>
      </c>
      <c r="N94" s="93" t="s">
        <v>542</v>
      </c>
      <c r="O94" s="94" t="s">
        <v>543</v>
      </c>
      <c r="P94" s="193" t="s">
        <v>544</v>
      </c>
      <c r="Q94" s="195" t="s">
        <v>812</v>
      </c>
      <c r="R94" s="54"/>
      <c r="S94" s="54"/>
      <c r="T94" s="37"/>
      <c r="U94" s="54"/>
      <c r="V94" s="37"/>
      <c r="W94" s="54"/>
      <c r="X94" s="37"/>
      <c r="Y94" s="54"/>
      <c r="Z94" s="37"/>
      <c r="AA94" s="54"/>
      <c r="AB94" s="37"/>
      <c r="AC94" s="54"/>
      <c r="AD94" s="37"/>
      <c r="AE94" s="54"/>
      <c r="AF94" s="37"/>
      <c r="AG94" s="37"/>
      <c r="AH94" s="37"/>
      <c r="AI94" s="37"/>
      <c r="AJ94" s="37"/>
      <c r="AK94" s="37"/>
      <c r="AL94" s="37"/>
    </row>
    <row r="95" spans="1:32" ht="12.75" customHeight="1">
      <c r="A95" s="183">
        <v>1</v>
      </c>
      <c r="B95" s="184">
        <v>45356</v>
      </c>
      <c r="C95" s="227"/>
      <c r="D95" s="227" t="s">
        <v>295</v>
      </c>
      <c r="E95" s="183" t="s">
        <v>850</v>
      </c>
      <c r="F95" s="284">
        <v>38.94</v>
      </c>
      <c r="G95" s="183">
        <v>34.64</v>
      </c>
      <c r="H95" s="183"/>
      <c r="I95" s="183" t="s">
        <v>891</v>
      </c>
      <c r="J95" s="183" t="s">
        <v>546</v>
      </c>
      <c r="K95" s="183"/>
      <c r="L95" s="245"/>
      <c r="M95" s="246"/>
      <c r="N95" s="183"/>
      <c r="O95" s="231"/>
      <c r="P95" s="186">
        <f>VLOOKUP(D95,'MidCap Intra'!$B$11:$C$571,2,0)</f>
        <v>38.91</v>
      </c>
      <c r="Q95" s="244"/>
      <c r="R95" s="54" t="s">
        <v>851</v>
      </c>
      <c r="S95" s="54"/>
      <c r="T95" s="37"/>
      <c r="U95" s="54"/>
      <c r="V95" s="37"/>
      <c r="W95" s="54"/>
      <c r="X95" s="37"/>
      <c r="Y95" s="54"/>
      <c r="Z95" s="37"/>
      <c r="AA95" s="54"/>
      <c r="AB95" s="37"/>
      <c r="AC95" s="54"/>
      <c r="AD95" s="37"/>
      <c r="AE95" s="54"/>
      <c r="AF95" s="37"/>
    </row>
    <row r="96" spans="1:32" ht="12.75" customHeight="1">
      <c r="A96" s="295">
        <v>2</v>
      </c>
      <c r="B96" s="301">
        <v>45390</v>
      </c>
      <c r="C96" s="294"/>
      <c r="D96" s="294" t="s">
        <v>843</v>
      </c>
      <c r="E96" s="295" t="s">
        <v>545</v>
      </c>
      <c r="F96" s="295">
        <v>1880</v>
      </c>
      <c r="G96" s="295">
        <v>1770</v>
      </c>
      <c r="H96" s="295">
        <v>1770</v>
      </c>
      <c r="I96" s="295" t="s">
        <v>841</v>
      </c>
      <c r="J96" s="297" t="s">
        <v>916</v>
      </c>
      <c r="K96" s="297">
        <f aca="true" t="shared" si="26" ref="K96:K97">H96-F96</f>
        <v>-110</v>
      </c>
      <c r="L96" s="302">
        <f aca="true" t="shared" si="27" ref="L96">(F96*-0.3)/100</f>
        <v>-5.64</v>
      </c>
      <c r="M96" s="303">
        <f aca="true" t="shared" si="28" ref="M96:M97">(K96+L96)/F96</f>
        <v>-0.06151063829787234</v>
      </c>
      <c r="N96" s="297" t="s">
        <v>557</v>
      </c>
      <c r="O96" s="304">
        <v>45448</v>
      </c>
      <c r="P96" s="300"/>
      <c r="Q96" s="244"/>
      <c r="R96" s="54" t="s">
        <v>851</v>
      </c>
      <c r="S96" s="54"/>
      <c r="T96" s="37"/>
      <c r="U96" s="54"/>
      <c r="V96" s="37"/>
      <c r="W96" s="54"/>
      <c r="X96" s="37"/>
      <c r="Y96" s="54"/>
      <c r="Z96" s="37"/>
      <c r="AA96" s="54"/>
      <c r="AB96" s="37"/>
      <c r="AC96" s="54"/>
      <c r="AD96" s="37"/>
      <c r="AE96" s="54"/>
      <c r="AF96" s="37"/>
    </row>
    <row r="97" spans="1:32" ht="12.75" customHeight="1">
      <c r="A97" s="248">
        <v>3</v>
      </c>
      <c r="B97" s="265">
        <v>45436</v>
      </c>
      <c r="C97" s="291"/>
      <c r="D97" s="291" t="s">
        <v>148</v>
      </c>
      <c r="E97" s="248" t="s">
        <v>545</v>
      </c>
      <c r="F97" s="248">
        <v>332.25</v>
      </c>
      <c r="G97" s="248">
        <v>290</v>
      </c>
      <c r="H97" s="248">
        <v>380</v>
      </c>
      <c r="I97" s="248" t="s">
        <v>890</v>
      </c>
      <c r="J97" s="247" t="s">
        <v>1040</v>
      </c>
      <c r="K97" s="247">
        <f t="shared" si="26"/>
        <v>47.75</v>
      </c>
      <c r="L97" s="261">
        <f>(F97*-0.3)/100</f>
        <v>-0.99675</v>
      </c>
      <c r="M97" s="262">
        <f t="shared" si="28"/>
        <v>0.1407170805116629</v>
      </c>
      <c r="N97" s="247" t="s">
        <v>547</v>
      </c>
      <c r="O97" s="263">
        <v>45471</v>
      </c>
      <c r="P97" s="264"/>
      <c r="Q97" s="244"/>
      <c r="R97" s="54" t="s">
        <v>851</v>
      </c>
      <c r="S97" s="54"/>
      <c r="T97" s="37"/>
      <c r="U97" s="54"/>
      <c r="V97" s="37"/>
      <c r="W97" s="54"/>
      <c r="X97" s="37"/>
      <c r="Y97" s="54"/>
      <c r="Z97" s="37"/>
      <c r="AA97" s="54"/>
      <c r="AB97" s="37"/>
      <c r="AC97" s="54"/>
      <c r="AD97" s="37"/>
      <c r="AE97" s="54"/>
      <c r="AF97" s="37"/>
    </row>
    <row r="98" spans="1:32" ht="12.75" customHeight="1">
      <c r="A98" s="183"/>
      <c r="B98" s="184"/>
      <c r="C98" s="227"/>
      <c r="D98" s="227"/>
      <c r="E98" s="183"/>
      <c r="F98" s="183"/>
      <c r="G98" s="183"/>
      <c r="H98" s="183"/>
      <c r="I98" s="183"/>
      <c r="J98" s="183"/>
      <c r="K98" s="183"/>
      <c r="L98" s="245"/>
      <c r="M98" s="246"/>
      <c r="N98" s="183"/>
      <c r="O98" s="231"/>
      <c r="P98" s="186"/>
      <c r="Q98" s="244"/>
      <c r="R98" s="54"/>
      <c r="S98" s="54"/>
      <c r="T98" s="37"/>
      <c r="U98" s="54"/>
      <c r="V98" s="37"/>
      <c r="W98" s="54"/>
      <c r="X98" s="37"/>
      <c r="Y98" s="54"/>
      <c r="Z98" s="37"/>
      <c r="AA98" s="54"/>
      <c r="AB98" s="37"/>
      <c r="AC98" s="54"/>
      <c r="AD98" s="37"/>
      <c r="AE98" s="54"/>
      <c r="AF98" s="37"/>
    </row>
    <row r="99" spans="1:32" ht="12.75" customHeight="1">
      <c r="A99" s="183"/>
      <c r="B99" s="184"/>
      <c r="C99" s="227"/>
      <c r="D99" s="227"/>
      <c r="E99" s="183"/>
      <c r="F99" s="183"/>
      <c r="G99" s="183"/>
      <c r="H99" s="183"/>
      <c r="I99" s="183"/>
      <c r="J99" s="183"/>
      <c r="K99" s="183"/>
      <c r="L99" s="245"/>
      <c r="M99" s="246"/>
      <c r="N99" s="183"/>
      <c r="O99" s="231"/>
      <c r="P99" s="184"/>
      <c r="Q99" s="244"/>
      <c r="R99" s="54"/>
      <c r="S99" s="54"/>
      <c r="T99" s="37"/>
      <c r="U99" s="54"/>
      <c r="V99" s="37"/>
      <c r="W99" s="54"/>
      <c r="X99" s="37"/>
      <c r="Y99" s="54"/>
      <c r="Z99" s="37"/>
      <c r="AA99" s="54"/>
      <c r="AB99" s="37"/>
      <c r="AC99" s="54"/>
      <c r="AD99" s="37"/>
      <c r="AE99" s="54"/>
      <c r="AF99" s="37"/>
    </row>
    <row r="100" spans="1:32" ht="12.75" customHeight="1">
      <c r="A100" s="103" t="s">
        <v>548</v>
      </c>
      <c r="B100" s="103"/>
      <c r="C100" s="103"/>
      <c r="D100" s="54"/>
      <c r="E100" s="37"/>
      <c r="F100" s="108" t="s">
        <v>550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37"/>
      <c r="U100" s="54"/>
      <c r="V100" s="37"/>
      <c r="W100" s="54"/>
      <c r="X100" s="37"/>
      <c r="Y100" s="54"/>
      <c r="Z100" s="37"/>
      <c r="AA100" s="54"/>
      <c r="AB100" s="37"/>
      <c r="AC100" s="54"/>
      <c r="AD100" s="37"/>
      <c r="AE100" s="54"/>
      <c r="AF100" s="37"/>
    </row>
    <row r="101" spans="1:32" ht="12.75" customHeight="1">
      <c r="A101" s="107" t="s">
        <v>549</v>
      </c>
      <c r="B101" s="103"/>
      <c r="C101" s="103"/>
      <c r="D101" s="54"/>
      <c r="E101" s="37"/>
      <c r="F101" s="108" t="s">
        <v>553</v>
      </c>
      <c r="G101" s="54"/>
      <c r="H101" s="54" t="s">
        <v>570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37"/>
      <c r="U101" s="54"/>
      <c r="V101" s="37"/>
      <c r="W101" s="54"/>
      <c r="X101" s="37"/>
      <c r="Y101" s="54"/>
      <c r="Z101" s="37"/>
      <c r="AA101" s="54"/>
      <c r="AB101" s="37"/>
      <c r="AC101" s="54"/>
      <c r="AD101" s="37"/>
      <c r="AE101" s="54"/>
      <c r="AF101" s="37"/>
    </row>
    <row r="102" spans="1:32" ht="12.75" customHeight="1">
      <c r="A102" s="54"/>
      <c r="B102" s="54"/>
      <c r="C102" s="103"/>
      <c r="D102" s="54"/>
      <c r="E102" s="37"/>
      <c r="F102" s="108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37"/>
      <c r="U102" s="54"/>
      <c r="V102" s="37"/>
      <c r="W102" s="54"/>
      <c r="X102" s="37"/>
      <c r="Y102" s="54"/>
      <c r="Z102" s="37"/>
      <c r="AA102" s="54"/>
      <c r="AB102" s="37"/>
      <c r="AC102" s="54"/>
      <c r="AD102" s="37"/>
      <c r="AE102" s="54"/>
      <c r="AF102" s="37"/>
    </row>
    <row r="103" spans="1:30" ht="12.75" customHeight="1">
      <c r="A103" s="54"/>
      <c r="B103" s="54"/>
      <c r="C103" s="103"/>
      <c r="D103" s="54"/>
      <c r="E103" s="37"/>
      <c r="F103" s="108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37"/>
      <c r="U103" s="54"/>
      <c r="V103" s="37"/>
      <c r="W103" s="54"/>
      <c r="X103" s="37"/>
      <c r="Y103" s="54"/>
      <c r="Z103" s="37"/>
      <c r="AA103" s="54"/>
      <c r="AB103" s="37"/>
      <c r="AC103" s="54"/>
      <c r="AD103" s="37"/>
    </row>
    <row r="104" spans="1:30" ht="12.75" customHeight="1">
      <c r="A104" s="54"/>
      <c r="B104" s="54"/>
      <c r="C104" s="103"/>
      <c r="D104" s="54"/>
      <c r="E104" s="37"/>
      <c r="F104" s="108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37"/>
      <c r="U104" s="54"/>
      <c r="V104" s="37"/>
      <c r="W104" s="54"/>
      <c r="X104" s="37"/>
      <c r="Y104" s="54"/>
      <c r="Z104" s="37"/>
      <c r="AA104" s="54"/>
      <c r="AB104" s="37"/>
      <c r="AC104" s="54"/>
      <c r="AD104" s="37"/>
    </row>
    <row r="105" spans="1:30" ht="12.75" customHeight="1">
      <c r="A105" s="54"/>
      <c r="B105" s="54"/>
      <c r="C105" s="103"/>
      <c r="D105" s="54"/>
      <c r="E105" s="37"/>
      <c r="F105" s="108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37"/>
      <c r="U105" s="54"/>
      <c r="V105" s="37"/>
      <c r="W105" s="54"/>
      <c r="X105" s="37"/>
      <c r="Y105" s="54"/>
      <c r="Z105" s="37"/>
      <c r="AA105" s="54"/>
      <c r="AB105" s="37"/>
      <c r="AC105" s="54"/>
      <c r="AD105" s="37"/>
    </row>
    <row r="106" spans="1:30" ht="12.75" customHeight="1">
      <c r="A106" s="54"/>
      <c r="B106" s="54"/>
      <c r="C106" s="103"/>
      <c r="D106" s="54"/>
      <c r="E106" s="37"/>
      <c r="F106" s="108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37"/>
      <c r="U106" s="54"/>
      <c r="V106" s="37"/>
      <c r="W106" s="54"/>
      <c r="X106" s="37"/>
      <c r="Y106" s="54"/>
      <c r="Z106" s="37"/>
      <c r="AA106" s="54"/>
      <c r="AB106" s="37"/>
      <c r="AC106" s="54"/>
      <c r="AD106" s="37"/>
    </row>
    <row r="107" spans="1:30" ht="12.75" customHeight="1">
      <c r="A107" s="54"/>
      <c r="B107" s="54"/>
      <c r="C107" s="103"/>
      <c r="D107" s="54"/>
      <c r="E107" s="37"/>
      <c r="F107" s="108"/>
      <c r="G107" s="54"/>
      <c r="H107" s="37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37"/>
      <c r="U107" s="54"/>
      <c r="V107" s="37"/>
      <c r="W107" s="54"/>
      <c r="X107" s="37"/>
      <c r="Y107" s="54"/>
      <c r="Z107" s="37"/>
      <c r="AA107" s="54"/>
      <c r="AB107" s="37"/>
      <c r="AC107" s="54"/>
      <c r="AD107" s="37"/>
    </row>
    <row r="108" spans="1:30" ht="12.75" customHeight="1">
      <c r="A108" s="54"/>
      <c r="B108" s="54"/>
      <c r="C108" s="103"/>
      <c r="D108" s="54"/>
      <c r="E108" s="37"/>
      <c r="F108" s="108"/>
      <c r="G108" s="54"/>
      <c r="H108" s="37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37"/>
      <c r="U108" s="54"/>
      <c r="V108" s="37"/>
      <c r="W108" s="54"/>
      <c r="X108" s="37"/>
      <c r="Y108" s="54"/>
      <c r="Z108" s="37"/>
      <c r="AA108" s="54"/>
      <c r="AB108" s="37"/>
      <c r="AC108" s="54"/>
      <c r="AD108" s="37"/>
    </row>
    <row r="109" spans="1:30" ht="12.75" customHeight="1">
      <c r="A109" s="54"/>
      <c r="B109" s="54"/>
      <c r="C109" s="97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37"/>
      <c r="U109" s="54"/>
      <c r="V109" s="37"/>
      <c r="W109" s="54"/>
      <c r="X109" s="37"/>
      <c r="Y109" s="54"/>
      <c r="Z109" s="37"/>
      <c r="AA109" s="54"/>
      <c r="AB109" s="37"/>
      <c r="AC109" s="54"/>
      <c r="AD109" s="37"/>
    </row>
    <row r="110" spans="1:30" ht="38.25" customHeight="1">
      <c r="A110" s="37"/>
      <c r="B110" s="127" t="s">
        <v>571</v>
      </c>
      <c r="C110" s="127"/>
      <c r="D110" s="54"/>
      <c r="E110" s="127"/>
      <c r="F110" s="6"/>
      <c r="G110" s="6"/>
      <c r="H110" s="111"/>
      <c r="I110" s="6"/>
      <c r="J110" s="111"/>
      <c r="K110" s="112"/>
      <c r="L110" s="6"/>
      <c r="M110" s="6"/>
      <c r="N110" s="1"/>
      <c r="O110" s="54"/>
      <c r="P110" s="54"/>
      <c r="Q110" s="198"/>
      <c r="R110" s="54"/>
      <c r="S110" s="54"/>
      <c r="T110" s="37"/>
      <c r="U110" s="54"/>
      <c r="V110" s="37"/>
      <c r="W110" s="54"/>
      <c r="X110" s="37"/>
      <c r="Y110" s="54"/>
      <c r="Z110" s="37"/>
      <c r="AA110" s="54"/>
      <c r="AB110" s="37"/>
      <c r="AC110" s="54"/>
      <c r="AD110" s="37"/>
    </row>
    <row r="111" spans="1:30" ht="12.75" customHeight="1">
      <c r="A111" s="92" t="s">
        <v>16</v>
      </c>
      <c r="B111" s="93" t="s">
        <v>521</v>
      </c>
      <c r="C111" s="93"/>
      <c r="D111" s="94" t="s">
        <v>532</v>
      </c>
      <c r="E111" s="93" t="s">
        <v>533</v>
      </c>
      <c r="F111" s="93" t="s">
        <v>534</v>
      </c>
      <c r="G111" s="93" t="s">
        <v>572</v>
      </c>
      <c r="H111" s="93" t="s">
        <v>573</v>
      </c>
      <c r="I111" s="93" t="s">
        <v>537</v>
      </c>
      <c r="J111" s="128" t="s">
        <v>538</v>
      </c>
      <c r="K111" s="93" t="s">
        <v>539</v>
      </c>
      <c r="L111" s="93" t="s">
        <v>574</v>
      </c>
      <c r="M111" s="93" t="s">
        <v>542</v>
      </c>
      <c r="N111" s="94" t="s">
        <v>543</v>
      </c>
      <c r="O111" s="54"/>
      <c r="P111" s="54"/>
      <c r="Q111" s="198"/>
      <c r="R111" s="54"/>
      <c r="S111" s="54"/>
      <c r="T111" s="37"/>
      <c r="U111" s="54"/>
      <c r="V111" s="37"/>
      <c r="W111" s="54"/>
      <c r="X111" s="37"/>
      <c r="Y111" s="54"/>
      <c r="Z111" s="37"/>
      <c r="AA111" s="54"/>
      <c r="AB111" s="37"/>
      <c r="AC111" s="54"/>
      <c r="AD111" s="37"/>
    </row>
    <row r="112" spans="1:30" ht="12.75" customHeight="1">
      <c r="A112" s="129">
        <v>1</v>
      </c>
      <c r="B112" s="130">
        <v>41579</v>
      </c>
      <c r="C112" s="130"/>
      <c r="D112" s="131" t="s">
        <v>575</v>
      </c>
      <c r="E112" s="132" t="s">
        <v>545</v>
      </c>
      <c r="F112" s="133">
        <v>82</v>
      </c>
      <c r="G112" s="132" t="s">
        <v>576</v>
      </c>
      <c r="H112" s="132">
        <v>100</v>
      </c>
      <c r="I112" s="134">
        <v>100</v>
      </c>
      <c r="J112" s="135" t="s">
        <v>577</v>
      </c>
      <c r="K112" s="136">
        <f aca="true" t="shared" si="29" ref="K112:K143">H112-F112</f>
        <v>18</v>
      </c>
      <c r="L112" s="137">
        <f aca="true" t="shared" si="30" ref="L112:L143">K112/F112</f>
        <v>0.21951219512195122</v>
      </c>
      <c r="M112" s="132" t="s">
        <v>547</v>
      </c>
      <c r="N112" s="138">
        <v>42657</v>
      </c>
      <c r="O112" s="54"/>
      <c r="P112" s="54"/>
      <c r="Q112" s="198"/>
      <c r="R112" s="54"/>
      <c r="S112" s="54"/>
      <c r="T112" s="37"/>
      <c r="U112" s="54"/>
      <c r="V112" s="37"/>
      <c r="W112" s="54"/>
      <c r="X112" s="37"/>
      <c r="Y112" s="54"/>
      <c r="Z112" s="37"/>
      <c r="AA112" s="54"/>
      <c r="AB112" s="37"/>
      <c r="AC112" s="54"/>
      <c r="AD112" s="37"/>
    </row>
    <row r="113" spans="1:30" ht="12.75" customHeight="1">
      <c r="A113" s="129">
        <v>2</v>
      </c>
      <c r="B113" s="130">
        <v>41794</v>
      </c>
      <c r="C113" s="130"/>
      <c r="D113" s="131" t="s">
        <v>578</v>
      </c>
      <c r="E113" s="132" t="s">
        <v>556</v>
      </c>
      <c r="F113" s="133">
        <v>257</v>
      </c>
      <c r="G113" s="132" t="s">
        <v>576</v>
      </c>
      <c r="H113" s="132">
        <v>300</v>
      </c>
      <c r="I113" s="134">
        <v>300</v>
      </c>
      <c r="J113" s="135" t="s">
        <v>577</v>
      </c>
      <c r="K113" s="136">
        <f t="shared" si="29"/>
        <v>43</v>
      </c>
      <c r="L113" s="137">
        <f t="shared" si="30"/>
        <v>0.16731517509727625</v>
      </c>
      <c r="M113" s="132" t="s">
        <v>547</v>
      </c>
      <c r="N113" s="138">
        <v>41822</v>
      </c>
      <c r="O113" s="54"/>
      <c r="P113" s="54"/>
      <c r="Q113" s="198"/>
      <c r="R113" s="54"/>
      <c r="S113" s="54"/>
      <c r="T113" s="37"/>
      <c r="U113" s="54"/>
      <c r="V113" s="37"/>
      <c r="W113" s="54"/>
      <c r="X113" s="37"/>
      <c r="Y113" s="54"/>
      <c r="Z113" s="37"/>
      <c r="AA113" s="54"/>
      <c r="AB113" s="37"/>
      <c r="AC113" s="54"/>
      <c r="AD113" s="37"/>
    </row>
    <row r="114" spans="1:30" ht="12.75" customHeight="1">
      <c r="A114" s="129">
        <v>3</v>
      </c>
      <c r="B114" s="130">
        <v>41828</v>
      </c>
      <c r="C114" s="130"/>
      <c r="D114" s="131" t="s">
        <v>579</v>
      </c>
      <c r="E114" s="132" t="s">
        <v>556</v>
      </c>
      <c r="F114" s="133">
        <v>393</v>
      </c>
      <c r="G114" s="132" t="s">
        <v>576</v>
      </c>
      <c r="H114" s="132">
        <v>468</v>
      </c>
      <c r="I114" s="134">
        <v>468</v>
      </c>
      <c r="J114" s="135" t="s">
        <v>577</v>
      </c>
      <c r="K114" s="136">
        <f t="shared" si="29"/>
        <v>75</v>
      </c>
      <c r="L114" s="137">
        <f t="shared" si="30"/>
        <v>0.19083969465648856</v>
      </c>
      <c r="M114" s="132" t="s">
        <v>547</v>
      </c>
      <c r="N114" s="138">
        <v>41863</v>
      </c>
      <c r="O114" s="54"/>
      <c r="P114" s="54"/>
      <c r="Q114" s="198"/>
      <c r="R114" s="54"/>
      <c r="S114" s="54"/>
      <c r="T114" s="37"/>
      <c r="U114" s="54"/>
      <c r="V114" s="37"/>
      <c r="W114" s="54"/>
      <c r="X114" s="37"/>
      <c r="Y114" s="54"/>
      <c r="Z114" s="37"/>
      <c r="AA114" s="54"/>
      <c r="AB114" s="37"/>
      <c r="AC114" s="54"/>
      <c r="AD114" s="37"/>
    </row>
    <row r="115" spans="1:30" ht="12.75" customHeight="1">
      <c r="A115" s="129">
        <v>4</v>
      </c>
      <c r="B115" s="130">
        <v>41857</v>
      </c>
      <c r="C115" s="130"/>
      <c r="D115" s="131" t="s">
        <v>580</v>
      </c>
      <c r="E115" s="132" t="s">
        <v>556</v>
      </c>
      <c r="F115" s="133">
        <v>205</v>
      </c>
      <c r="G115" s="132" t="s">
        <v>576</v>
      </c>
      <c r="H115" s="132">
        <v>275</v>
      </c>
      <c r="I115" s="134">
        <v>250</v>
      </c>
      <c r="J115" s="135" t="s">
        <v>577</v>
      </c>
      <c r="K115" s="136">
        <f t="shared" si="29"/>
        <v>70</v>
      </c>
      <c r="L115" s="137">
        <f t="shared" si="30"/>
        <v>0.34146341463414637</v>
      </c>
      <c r="M115" s="132" t="s">
        <v>547</v>
      </c>
      <c r="N115" s="138">
        <v>41962</v>
      </c>
      <c r="O115" s="54"/>
      <c r="P115" s="54"/>
      <c r="Q115" s="198"/>
      <c r="R115" s="54"/>
      <c r="S115" s="54"/>
      <c r="T115" s="37"/>
      <c r="U115" s="54"/>
      <c r="V115" s="37"/>
      <c r="W115" s="54"/>
      <c r="X115" s="37"/>
      <c r="Y115" s="54"/>
      <c r="Z115" s="37"/>
      <c r="AA115" s="54"/>
      <c r="AB115" s="37"/>
      <c r="AC115" s="54"/>
      <c r="AD115" s="37"/>
    </row>
    <row r="116" spans="1:30" ht="12.75" customHeight="1">
      <c r="A116" s="129">
        <v>5</v>
      </c>
      <c r="B116" s="130">
        <v>41886</v>
      </c>
      <c r="C116" s="130"/>
      <c r="D116" s="131" t="s">
        <v>581</v>
      </c>
      <c r="E116" s="132" t="s">
        <v>556</v>
      </c>
      <c r="F116" s="133">
        <v>162</v>
      </c>
      <c r="G116" s="132" t="s">
        <v>576</v>
      </c>
      <c r="H116" s="132">
        <v>190</v>
      </c>
      <c r="I116" s="134">
        <v>190</v>
      </c>
      <c r="J116" s="135" t="s">
        <v>577</v>
      </c>
      <c r="K116" s="136">
        <f t="shared" si="29"/>
        <v>28</v>
      </c>
      <c r="L116" s="137">
        <f t="shared" si="30"/>
        <v>0.1728395061728395</v>
      </c>
      <c r="M116" s="132" t="s">
        <v>547</v>
      </c>
      <c r="N116" s="138">
        <v>42006</v>
      </c>
      <c r="O116" s="54"/>
      <c r="P116" s="54"/>
      <c r="Q116" s="198"/>
      <c r="R116" s="54"/>
      <c r="S116" s="54"/>
      <c r="T116" s="37"/>
      <c r="U116" s="54"/>
      <c r="V116" s="37"/>
      <c r="W116" s="54"/>
      <c r="X116" s="37"/>
      <c r="Y116" s="54"/>
      <c r="Z116" s="37"/>
      <c r="AA116" s="54"/>
      <c r="AB116" s="37"/>
      <c r="AC116" s="54"/>
      <c r="AD116" s="37"/>
    </row>
    <row r="117" spans="1:30" ht="12.75" customHeight="1">
      <c r="A117" s="129">
        <v>6</v>
      </c>
      <c r="B117" s="130">
        <v>41886</v>
      </c>
      <c r="C117" s="130"/>
      <c r="D117" s="131" t="s">
        <v>582</v>
      </c>
      <c r="E117" s="132" t="s">
        <v>556</v>
      </c>
      <c r="F117" s="133">
        <v>75</v>
      </c>
      <c r="G117" s="132" t="s">
        <v>576</v>
      </c>
      <c r="H117" s="132">
        <v>91.5</v>
      </c>
      <c r="I117" s="134" t="s">
        <v>569</v>
      </c>
      <c r="J117" s="135" t="s">
        <v>583</v>
      </c>
      <c r="K117" s="136">
        <f t="shared" si="29"/>
        <v>16.5</v>
      </c>
      <c r="L117" s="137">
        <f t="shared" si="30"/>
        <v>0.22</v>
      </c>
      <c r="M117" s="132" t="s">
        <v>547</v>
      </c>
      <c r="N117" s="138">
        <v>41954</v>
      </c>
      <c r="O117" s="54"/>
      <c r="P117" s="54"/>
      <c r="Q117" s="198"/>
      <c r="R117" s="54"/>
      <c r="S117" s="54"/>
      <c r="T117" s="37"/>
      <c r="U117" s="54"/>
      <c r="V117" s="37"/>
      <c r="W117" s="54"/>
      <c r="X117" s="37"/>
      <c r="Y117" s="54"/>
      <c r="Z117" s="37"/>
      <c r="AA117" s="54"/>
      <c r="AB117" s="37"/>
      <c r="AC117" s="54"/>
      <c r="AD117" s="37"/>
    </row>
    <row r="118" spans="1:30" ht="12.75" customHeight="1">
      <c r="A118" s="129">
        <v>7</v>
      </c>
      <c r="B118" s="130">
        <v>41913</v>
      </c>
      <c r="C118" s="130"/>
      <c r="D118" s="131" t="s">
        <v>584</v>
      </c>
      <c r="E118" s="132" t="s">
        <v>556</v>
      </c>
      <c r="F118" s="133">
        <v>850</v>
      </c>
      <c r="G118" s="132" t="s">
        <v>576</v>
      </c>
      <c r="H118" s="132">
        <v>982.5</v>
      </c>
      <c r="I118" s="134">
        <v>1050</v>
      </c>
      <c r="J118" s="135" t="s">
        <v>585</v>
      </c>
      <c r="K118" s="136">
        <f t="shared" si="29"/>
        <v>132.5</v>
      </c>
      <c r="L118" s="137">
        <f t="shared" si="30"/>
        <v>0.15588235294117647</v>
      </c>
      <c r="M118" s="132" t="s">
        <v>547</v>
      </c>
      <c r="N118" s="138">
        <v>42039</v>
      </c>
      <c r="O118" s="54"/>
      <c r="P118" s="54"/>
      <c r="Q118" s="198"/>
      <c r="R118" s="54"/>
      <c r="S118" s="54"/>
      <c r="T118" s="37"/>
      <c r="U118" s="54"/>
      <c r="V118" s="37"/>
      <c r="W118" s="54"/>
      <c r="X118" s="37"/>
      <c r="Y118" s="54"/>
      <c r="Z118" s="37"/>
      <c r="AA118" s="54"/>
      <c r="AB118" s="37"/>
      <c r="AC118" s="54"/>
      <c r="AD118" s="37"/>
    </row>
    <row r="119" spans="1:30" ht="12.75" customHeight="1">
      <c r="A119" s="129">
        <v>8</v>
      </c>
      <c r="B119" s="130">
        <v>41913</v>
      </c>
      <c r="C119" s="130"/>
      <c r="D119" s="131" t="s">
        <v>586</v>
      </c>
      <c r="E119" s="132" t="s">
        <v>556</v>
      </c>
      <c r="F119" s="133">
        <v>475</v>
      </c>
      <c r="G119" s="132" t="s">
        <v>576</v>
      </c>
      <c r="H119" s="132">
        <v>515</v>
      </c>
      <c r="I119" s="134">
        <v>600</v>
      </c>
      <c r="J119" s="135" t="s">
        <v>587</v>
      </c>
      <c r="K119" s="136">
        <f t="shared" si="29"/>
        <v>40</v>
      </c>
      <c r="L119" s="137">
        <f t="shared" si="30"/>
        <v>0.08421052631578947</v>
      </c>
      <c r="M119" s="132" t="s">
        <v>547</v>
      </c>
      <c r="N119" s="138">
        <v>41939</v>
      </c>
      <c r="O119" s="54"/>
      <c r="P119" s="54"/>
      <c r="Q119" s="198"/>
      <c r="R119" s="54"/>
      <c r="S119" s="54"/>
      <c r="T119" s="37"/>
      <c r="U119" s="54"/>
      <c r="V119" s="37"/>
      <c r="W119" s="54"/>
      <c r="X119" s="37"/>
      <c r="Y119" s="54"/>
      <c r="Z119" s="37"/>
      <c r="AA119" s="54"/>
      <c r="AB119" s="37"/>
      <c r="AC119" s="54"/>
      <c r="AD119" s="37"/>
    </row>
    <row r="120" spans="1:30" ht="12.75" customHeight="1">
      <c r="A120" s="129">
        <v>9</v>
      </c>
      <c r="B120" s="130">
        <v>41913</v>
      </c>
      <c r="C120" s="130"/>
      <c r="D120" s="131" t="s">
        <v>588</v>
      </c>
      <c r="E120" s="132" t="s">
        <v>556</v>
      </c>
      <c r="F120" s="133">
        <v>86</v>
      </c>
      <c r="G120" s="132" t="s">
        <v>576</v>
      </c>
      <c r="H120" s="132">
        <v>99</v>
      </c>
      <c r="I120" s="134">
        <v>140</v>
      </c>
      <c r="J120" s="135" t="s">
        <v>589</v>
      </c>
      <c r="K120" s="136">
        <f t="shared" si="29"/>
        <v>13</v>
      </c>
      <c r="L120" s="137">
        <f t="shared" si="30"/>
        <v>0.1511627906976744</v>
      </c>
      <c r="M120" s="132" t="s">
        <v>547</v>
      </c>
      <c r="N120" s="138">
        <v>41939</v>
      </c>
      <c r="O120" s="54"/>
      <c r="P120" s="54"/>
      <c r="Q120" s="198"/>
      <c r="R120" s="54"/>
      <c r="S120" s="54"/>
      <c r="T120" s="37"/>
      <c r="U120" s="54"/>
      <c r="V120" s="37"/>
      <c r="W120" s="54"/>
      <c r="X120" s="37"/>
      <c r="Y120" s="54"/>
      <c r="Z120" s="37"/>
      <c r="AA120" s="54"/>
      <c r="AB120" s="37"/>
      <c r="AC120" s="54"/>
      <c r="AD120" s="37"/>
    </row>
    <row r="121" spans="1:30" ht="12.75" customHeight="1">
      <c r="A121" s="129">
        <v>10</v>
      </c>
      <c r="B121" s="130">
        <v>41926</v>
      </c>
      <c r="C121" s="130"/>
      <c r="D121" s="131" t="s">
        <v>590</v>
      </c>
      <c r="E121" s="132" t="s">
        <v>556</v>
      </c>
      <c r="F121" s="133">
        <v>496.6</v>
      </c>
      <c r="G121" s="132" t="s">
        <v>576</v>
      </c>
      <c r="H121" s="132">
        <v>621</v>
      </c>
      <c r="I121" s="134">
        <v>580</v>
      </c>
      <c r="J121" s="135" t="s">
        <v>577</v>
      </c>
      <c r="K121" s="136">
        <f t="shared" si="29"/>
        <v>124.39999999999998</v>
      </c>
      <c r="L121" s="137">
        <f t="shared" si="30"/>
        <v>0.25050342327829234</v>
      </c>
      <c r="M121" s="132" t="s">
        <v>547</v>
      </c>
      <c r="N121" s="138">
        <v>42605</v>
      </c>
      <c r="O121" s="54"/>
      <c r="P121" s="54"/>
      <c r="Q121" s="198"/>
      <c r="R121" s="54"/>
      <c r="S121" s="54"/>
      <c r="T121" s="37"/>
      <c r="U121" s="54"/>
      <c r="V121" s="37"/>
      <c r="W121" s="54"/>
      <c r="X121" s="37"/>
      <c r="Y121" s="54"/>
      <c r="Z121" s="37"/>
      <c r="AA121" s="54"/>
      <c r="AB121" s="37"/>
      <c r="AC121" s="54"/>
      <c r="AD121" s="37"/>
    </row>
    <row r="122" spans="1:30" ht="12.75" customHeight="1">
      <c r="A122" s="129">
        <v>11</v>
      </c>
      <c r="B122" s="130">
        <v>41926</v>
      </c>
      <c r="C122" s="130"/>
      <c r="D122" s="131" t="s">
        <v>591</v>
      </c>
      <c r="E122" s="132" t="s">
        <v>556</v>
      </c>
      <c r="F122" s="133">
        <v>2481.9</v>
      </c>
      <c r="G122" s="132" t="s">
        <v>576</v>
      </c>
      <c r="H122" s="132">
        <v>2840</v>
      </c>
      <c r="I122" s="134">
        <v>2870</v>
      </c>
      <c r="J122" s="135" t="s">
        <v>592</v>
      </c>
      <c r="K122" s="136">
        <f t="shared" si="29"/>
        <v>358.0999999999999</v>
      </c>
      <c r="L122" s="137">
        <f t="shared" si="30"/>
        <v>0.14428462065353154</v>
      </c>
      <c r="M122" s="132" t="s">
        <v>547</v>
      </c>
      <c r="N122" s="138">
        <v>42017</v>
      </c>
      <c r="O122" s="54"/>
      <c r="P122" s="54"/>
      <c r="Q122" s="198"/>
      <c r="R122" s="54"/>
      <c r="S122" s="54"/>
      <c r="T122" s="37"/>
      <c r="U122" s="54"/>
      <c r="V122" s="37"/>
      <c r="W122" s="54"/>
      <c r="X122" s="37"/>
      <c r="Y122" s="54"/>
      <c r="Z122" s="37"/>
      <c r="AA122" s="54"/>
      <c r="AB122" s="37"/>
      <c r="AC122" s="54"/>
      <c r="AD122" s="37"/>
    </row>
    <row r="123" spans="1:30" ht="12.75" customHeight="1">
      <c r="A123" s="129">
        <v>12</v>
      </c>
      <c r="B123" s="130">
        <v>41928</v>
      </c>
      <c r="C123" s="130"/>
      <c r="D123" s="131" t="s">
        <v>593</v>
      </c>
      <c r="E123" s="132" t="s">
        <v>556</v>
      </c>
      <c r="F123" s="133">
        <v>84.5</v>
      </c>
      <c r="G123" s="132" t="s">
        <v>576</v>
      </c>
      <c r="H123" s="132">
        <v>93</v>
      </c>
      <c r="I123" s="134">
        <v>110</v>
      </c>
      <c r="J123" s="135" t="s">
        <v>594</v>
      </c>
      <c r="K123" s="136">
        <f t="shared" si="29"/>
        <v>8.5</v>
      </c>
      <c r="L123" s="137">
        <f t="shared" si="30"/>
        <v>0.10059171597633136</v>
      </c>
      <c r="M123" s="132" t="s">
        <v>547</v>
      </c>
      <c r="N123" s="138">
        <v>41939</v>
      </c>
      <c r="O123" s="54"/>
      <c r="P123" s="54"/>
      <c r="Q123" s="198"/>
      <c r="R123" s="54"/>
      <c r="S123" s="54"/>
      <c r="T123" s="37"/>
      <c r="U123" s="54"/>
      <c r="V123" s="37"/>
      <c r="W123" s="54"/>
      <c r="X123" s="37"/>
      <c r="Y123" s="54"/>
      <c r="Z123" s="37"/>
      <c r="AA123" s="54"/>
      <c r="AB123" s="37"/>
      <c r="AC123" s="54"/>
      <c r="AD123" s="37"/>
    </row>
    <row r="124" spans="1:30" ht="12.75" customHeight="1">
      <c r="A124" s="129">
        <v>13</v>
      </c>
      <c r="B124" s="130">
        <v>41928</v>
      </c>
      <c r="C124" s="130"/>
      <c r="D124" s="131" t="s">
        <v>595</v>
      </c>
      <c r="E124" s="132" t="s">
        <v>556</v>
      </c>
      <c r="F124" s="133">
        <v>401</v>
      </c>
      <c r="G124" s="132" t="s">
        <v>576</v>
      </c>
      <c r="H124" s="132">
        <v>428</v>
      </c>
      <c r="I124" s="134">
        <v>450</v>
      </c>
      <c r="J124" s="135" t="s">
        <v>596</v>
      </c>
      <c r="K124" s="136">
        <f t="shared" si="29"/>
        <v>27</v>
      </c>
      <c r="L124" s="137">
        <f t="shared" si="30"/>
        <v>0.06733167082294264</v>
      </c>
      <c r="M124" s="132" t="s">
        <v>547</v>
      </c>
      <c r="N124" s="138">
        <v>42020</v>
      </c>
      <c r="O124" s="54"/>
      <c r="P124" s="54"/>
      <c r="Q124" s="198"/>
      <c r="R124" s="54"/>
      <c r="S124" s="54"/>
      <c r="T124" s="37"/>
      <c r="U124" s="54"/>
      <c r="V124" s="37"/>
      <c r="W124" s="54"/>
      <c r="X124" s="37"/>
      <c r="Y124" s="54"/>
      <c r="Z124" s="37"/>
      <c r="AA124" s="54"/>
      <c r="AB124" s="37"/>
      <c r="AC124" s="54"/>
      <c r="AD124" s="37"/>
    </row>
    <row r="125" spans="1:30" ht="12.75" customHeight="1">
      <c r="A125" s="129">
        <v>14</v>
      </c>
      <c r="B125" s="130">
        <v>41928</v>
      </c>
      <c r="C125" s="130"/>
      <c r="D125" s="131" t="s">
        <v>597</v>
      </c>
      <c r="E125" s="132" t="s">
        <v>556</v>
      </c>
      <c r="F125" s="133">
        <v>101</v>
      </c>
      <c r="G125" s="132" t="s">
        <v>576</v>
      </c>
      <c r="H125" s="132">
        <v>112</v>
      </c>
      <c r="I125" s="134">
        <v>120</v>
      </c>
      <c r="J125" s="135" t="s">
        <v>598</v>
      </c>
      <c r="K125" s="136">
        <f t="shared" si="29"/>
        <v>11</v>
      </c>
      <c r="L125" s="137">
        <f t="shared" si="30"/>
        <v>0.10891089108910891</v>
      </c>
      <c r="M125" s="132" t="s">
        <v>547</v>
      </c>
      <c r="N125" s="138">
        <v>41939</v>
      </c>
      <c r="O125" s="54"/>
      <c r="P125" s="54"/>
      <c r="Q125" s="198"/>
      <c r="R125" s="54"/>
      <c r="S125" s="54"/>
      <c r="T125" s="37"/>
      <c r="U125" s="54"/>
      <c r="V125" s="37"/>
      <c r="W125" s="54"/>
      <c r="X125" s="37"/>
      <c r="Y125" s="54"/>
      <c r="Z125" s="37"/>
      <c r="AA125" s="54"/>
      <c r="AB125" s="37"/>
      <c r="AC125" s="54"/>
      <c r="AD125" s="37"/>
    </row>
    <row r="126" spans="1:30" ht="12.75" customHeight="1">
      <c r="A126" s="129">
        <v>15</v>
      </c>
      <c r="B126" s="130">
        <v>41954</v>
      </c>
      <c r="C126" s="130"/>
      <c r="D126" s="131" t="s">
        <v>599</v>
      </c>
      <c r="E126" s="132" t="s">
        <v>556</v>
      </c>
      <c r="F126" s="133">
        <v>59</v>
      </c>
      <c r="G126" s="132" t="s">
        <v>576</v>
      </c>
      <c r="H126" s="132">
        <v>76</v>
      </c>
      <c r="I126" s="134">
        <v>76</v>
      </c>
      <c r="J126" s="135" t="s">
        <v>577</v>
      </c>
      <c r="K126" s="136">
        <f t="shared" si="29"/>
        <v>17</v>
      </c>
      <c r="L126" s="137">
        <f t="shared" si="30"/>
        <v>0.288135593220339</v>
      </c>
      <c r="M126" s="132" t="s">
        <v>547</v>
      </c>
      <c r="N126" s="138">
        <v>43032</v>
      </c>
      <c r="O126" s="54"/>
      <c r="P126" s="54"/>
      <c r="Q126" s="198"/>
      <c r="R126" s="54"/>
      <c r="S126" s="54"/>
      <c r="T126" s="37"/>
      <c r="U126" s="54"/>
      <c r="V126" s="37"/>
      <c r="W126" s="54"/>
      <c r="X126" s="37"/>
      <c r="Y126" s="54"/>
      <c r="Z126" s="37"/>
      <c r="AA126" s="54"/>
      <c r="AB126" s="37"/>
      <c r="AC126" s="54"/>
      <c r="AD126" s="37"/>
    </row>
    <row r="127" spans="1:30" ht="12.75" customHeight="1">
      <c r="A127" s="129">
        <v>16</v>
      </c>
      <c r="B127" s="130">
        <v>41954</v>
      </c>
      <c r="C127" s="130"/>
      <c r="D127" s="131" t="s">
        <v>588</v>
      </c>
      <c r="E127" s="132" t="s">
        <v>556</v>
      </c>
      <c r="F127" s="133">
        <v>99</v>
      </c>
      <c r="G127" s="132" t="s">
        <v>576</v>
      </c>
      <c r="H127" s="132">
        <v>120</v>
      </c>
      <c r="I127" s="134">
        <v>120</v>
      </c>
      <c r="J127" s="135" t="s">
        <v>565</v>
      </c>
      <c r="K127" s="136">
        <f t="shared" si="29"/>
        <v>21</v>
      </c>
      <c r="L127" s="137">
        <f t="shared" si="30"/>
        <v>0.21212121212121213</v>
      </c>
      <c r="M127" s="132" t="s">
        <v>547</v>
      </c>
      <c r="N127" s="138">
        <v>41960</v>
      </c>
      <c r="O127" s="54"/>
      <c r="P127" s="54"/>
      <c r="Q127" s="198"/>
      <c r="R127" s="54"/>
      <c r="S127" s="54"/>
      <c r="T127" s="37"/>
      <c r="U127" s="54"/>
      <c r="V127" s="37"/>
      <c r="W127" s="54"/>
      <c r="X127" s="37"/>
      <c r="Y127" s="54"/>
      <c r="Z127" s="37"/>
      <c r="AA127" s="54"/>
      <c r="AB127" s="37"/>
      <c r="AC127" s="54"/>
      <c r="AD127" s="37"/>
    </row>
    <row r="128" spans="1:30" ht="12.75" customHeight="1">
      <c r="A128" s="129">
        <v>17</v>
      </c>
      <c r="B128" s="130">
        <v>41956</v>
      </c>
      <c r="C128" s="130"/>
      <c r="D128" s="131" t="s">
        <v>600</v>
      </c>
      <c r="E128" s="132" t="s">
        <v>556</v>
      </c>
      <c r="F128" s="133">
        <v>22</v>
      </c>
      <c r="G128" s="132" t="s">
        <v>576</v>
      </c>
      <c r="H128" s="132">
        <v>33.55</v>
      </c>
      <c r="I128" s="134">
        <v>32</v>
      </c>
      <c r="J128" s="135" t="s">
        <v>601</v>
      </c>
      <c r="K128" s="136">
        <f t="shared" si="29"/>
        <v>11.549999999999997</v>
      </c>
      <c r="L128" s="137">
        <f t="shared" si="30"/>
        <v>0.5249999999999999</v>
      </c>
      <c r="M128" s="132" t="s">
        <v>547</v>
      </c>
      <c r="N128" s="138">
        <v>42188</v>
      </c>
      <c r="O128" s="54"/>
      <c r="P128" s="54"/>
      <c r="Q128" s="198"/>
      <c r="R128" s="54"/>
      <c r="S128" s="54"/>
      <c r="T128" s="37"/>
      <c r="U128" s="54"/>
      <c r="V128" s="37"/>
      <c r="W128" s="54"/>
      <c r="X128" s="37"/>
      <c r="Y128" s="54"/>
      <c r="Z128" s="37"/>
      <c r="AA128" s="54"/>
      <c r="AB128" s="37"/>
      <c r="AC128" s="54"/>
      <c r="AD128" s="37"/>
    </row>
    <row r="129" spans="1:30" ht="12.75" customHeight="1">
      <c r="A129" s="129">
        <v>18</v>
      </c>
      <c r="B129" s="130">
        <v>41976</v>
      </c>
      <c r="C129" s="130"/>
      <c r="D129" s="131" t="s">
        <v>602</v>
      </c>
      <c r="E129" s="132" t="s">
        <v>556</v>
      </c>
      <c r="F129" s="133">
        <v>440</v>
      </c>
      <c r="G129" s="132" t="s">
        <v>576</v>
      </c>
      <c r="H129" s="132">
        <v>520</v>
      </c>
      <c r="I129" s="134">
        <v>520</v>
      </c>
      <c r="J129" s="135" t="s">
        <v>603</v>
      </c>
      <c r="K129" s="136">
        <f t="shared" si="29"/>
        <v>80</v>
      </c>
      <c r="L129" s="137">
        <f t="shared" si="30"/>
        <v>0.18181818181818182</v>
      </c>
      <c r="M129" s="132" t="s">
        <v>547</v>
      </c>
      <c r="N129" s="138">
        <v>42208</v>
      </c>
      <c r="O129" s="54"/>
      <c r="P129" s="54"/>
      <c r="Q129" s="198"/>
      <c r="R129" s="54"/>
      <c r="S129" s="54"/>
      <c r="T129" s="37"/>
      <c r="U129" s="54"/>
      <c r="V129" s="37"/>
      <c r="W129" s="54"/>
      <c r="X129" s="37"/>
      <c r="Y129" s="54"/>
      <c r="Z129" s="37"/>
      <c r="AA129" s="54"/>
      <c r="AB129" s="37"/>
      <c r="AC129" s="54"/>
      <c r="AD129" s="37"/>
    </row>
    <row r="130" spans="1:30" ht="12.75" customHeight="1">
      <c r="A130" s="129">
        <v>19</v>
      </c>
      <c r="B130" s="130">
        <v>41976</v>
      </c>
      <c r="C130" s="130"/>
      <c r="D130" s="131" t="s">
        <v>604</v>
      </c>
      <c r="E130" s="132" t="s">
        <v>556</v>
      </c>
      <c r="F130" s="133">
        <v>360</v>
      </c>
      <c r="G130" s="132" t="s">
        <v>576</v>
      </c>
      <c r="H130" s="132">
        <v>427</v>
      </c>
      <c r="I130" s="134">
        <v>425</v>
      </c>
      <c r="J130" s="135" t="s">
        <v>605</v>
      </c>
      <c r="K130" s="136">
        <f t="shared" si="29"/>
        <v>67</v>
      </c>
      <c r="L130" s="137">
        <f t="shared" si="30"/>
        <v>0.18611111111111112</v>
      </c>
      <c r="M130" s="132" t="s">
        <v>547</v>
      </c>
      <c r="N130" s="138">
        <v>42058</v>
      </c>
      <c r="O130" s="54"/>
      <c r="P130" s="54"/>
      <c r="Q130" s="198"/>
      <c r="R130" s="54"/>
      <c r="S130" s="54"/>
      <c r="T130" s="37"/>
      <c r="U130" s="54"/>
      <c r="V130" s="37"/>
      <c r="W130" s="54"/>
      <c r="X130" s="37"/>
      <c r="Y130" s="54"/>
      <c r="Z130" s="37"/>
      <c r="AA130" s="54"/>
      <c r="AB130" s="37"/>
      <c r="AC130" s="54"/>
      <c r="AD130" s="37"/>
    </row>
    <row r="131" spans="1:30" ht="12.75" customHeight="1">
      <c r="A131" s="129">
        <v>20</v>
      </c>
      <c r="B131" s="130">
        <v>42012</v>
      </c>
      <c r="C131" s="130"/>
      <c r="D131" s="131" t="s">
        <v>606</v>
      </c>
      <c r="E131" s="132" t="s">
        <v>556</v>
      </c>
      <c r="F131" s="133">
        <v>360</v>
      </c>
      <c r="G131" s="132" t="s">
        <v>576</v>
      </c>
      <c r="H131" s="132">
        <v>455</v>
      </c>
      <c r="I131" s="134">
        <v>420</v>
      </c>
      <c r="J131" s="135" t="s">
        <v>607</v>
      </c>
      <c r="K131" s="136">
        <f t="shared" si="29"/>
        <v>95</v>
      </c>
      <c r="L131" s="137">
        <f t="shared" si="30"/>
        <v>0.2638888888888889</v>
      </c>
      <c r="M131" s="132" t="s">
        <v>547</v>
      </c>
      <c r="N131" s="138">
        <v>42024</v>
      </c>
      <c r="O131" s="54"/>
      <c r="P131" s="54"/>
      <c r="Q131" s="198"/>
      <c r="R131" s="54"/>
      <c r="S131" s="54"/>
      <c r="T131" s="37"/>
      <c r="U131" s="54"/>
      <c r="V131" s="37"/>
      <c r="W131" s="54"/>
      <c r="X131" s="37"/>
      <c r="Y131" s="54"/>
      <c r="Z131" s="37"/>
      <c r="AA131" s="54"/>
      <c r="AB131" s="37"/>
      <c r="AC131" s="54"/>
      <c r="AD131" s="37"/>
    </row>
    <row r="132" spans="1:30" ht="12.75" customHeight="1">
      <c r="A132" s="129">
        <v>21</v>
      </c>
      <c r="B132" s="130">
        <v>42012</v>
      </c>
      <c r="C132" s="130"/>
      <c r="D132" s="131" t="s">
        <v>608</v>
      </c>
      <c r="E132" s="132" t="s">
        <v>556</v>
      </c>
      <c r="F132" s="133">
        <v>130</v>
      </c>
      <c r="G132" s="132"/>
      <c r="H132" s="132">
        <v>175.5</v>
      </c>
      <c r="I132" s="134">
        <v>165</v>
      </c>
      <c r="J132" s="135" t="s">
        <v>609</v>
      </c>
      <c r="K132" s="136">
        <f t="shared" si="29"/>
        <v>45.5</v>
      </c>
      <c r="L132" s="137">
        <f t="shared" si="30"/>
        <v>0.35</v>
      </c>
      <c r="M132" s="132" t="s">
        <v>547</v>
      </c>
      <c r="N132" s="138">
        <v>43088</v>
      </c>
      <c r="O132" s="54"/>
      <c r="P132" s="54"/>
      <c r="Q132" s="198"/>
      <c r="R132" s="54"/>
      <c r="S132" s="54"/>
      <c r="T132" s="37"/>
      <c r="U132" s="54"/>
      <c r="V132" s="37"/>
      <c r="W132" s="54"/>
      <c r="X132" s="37"/>
      <c r="Y132" s="54"/>
      <c r="Z132" s="37"/>
      <c r="AA132" s="54"/>
      <c r="AB132" s="37"/>
      <c r="AC132" s="54"/>
      <c r="AD132" s="37"/>
    </row>
    <row r="133" spans="1:30" ht="12.75" customHeight="1">
      <c r="A133" s="129">
        <v>22</v>
      </c>
      <c r="B133" s="130">
        <v>42040</v>
      </c>
      <c r="C133" s="130"/>
      <c r="D133" s="131" t="s">
        <v>387</v>
      </c>
      <c r="E133" s="132" t="s">
        <v>545</v>
      </c>
      <c r="F133" s="133">
        <v>98</v>
      </c>
      <c r="G133" s="132"/>
      <c r="H133" s="132">
        <v>120</v>
      </c>
      <c r="I133" s="134">
        <v>120</v>
      </c>
      <c r="J133" s="135" t="s">
        <v>577</v>
      </c>
      <c r="K133" s="136">
        <f t="shared" si="29"/>
        <v>22</v>
      </c>
      <c r="L133" s="137">
        <f t="shared" si="30"/>
        <v>0.22448979591836735</v>
      </c>
      <c r="M133" s="132" t="s">
        <v>547</v>
      </c>
      <c r="N133" s="138">
        <v>42753</v>
      </c>
      <c r="O133" s="54"/>
      <c r="P133" s="54"/>
      <c r="Q133" s="198"/>
      <c r="R133" s="54"/>
      <c r="S133" s="54"/>
      <c r="T133" s="37"/>
      <c r="U133" s="54"/>
      <c r="V133" s="37"/>
      <c r="W133" s="54"/>
      <c r="X133" s="37"/>
      <c r="Y133" s="54"/>
      <c r="Z133" s="37"/>
      <c r="AA133" s="54"/>
      <c r="AB133" s="37"/>
      <c r="AC133" s="54"/>
      <c r="AD133" s="37"/>
    </row>
    <row r="134" spans="1:30" ht="12.75" customHeight="1">
      <c r="A134" s="129">
        <v>23</v>
      </c>
      <c r="B134" s="130">
        <v>42040</v>
      </c>
      <c r="C134" s="130"/>
      <c r="D134" s="131" t="s">
        <v>610</v>
      </c>
      <c r="E134" s="132" t="s">
        <v>545</v>
      </c>
      <c r="F134" s="133">
        <v>196</v>
      </c>
      <c r="G134" s="132"/>
      <c r="H134" s="132">
        <v>262</v>
      </c>
      <c r="I134" s="134">
        <v>255</v>
      </c>
      <c r="J134" s="135" t="s">
        <v>577</v>
      </c>
      <c r="K134" s="136">
        <f t="shared" si="29"/>
        <v>66</v>
      </c>
      <c r="L134" s="137">
        <f t="shared" si="30"/>
        <v>0.336734693877551</v>
      </c>
      <c r="M134" s="132" t="s">
        <v>547</v>
      </c>
      <c r="N134" s="138">
        <v>42599</v>
      </c>
      <c r="O134" s="54"/>
      <c r="P134" s="54"/>
      <c r="Q134" s="198"/>
      <c r="R134" s="54"/>
      <c r="S134" s="54"/>
      <c r="T134" s="37"/>
      <c r="U134" s="54"/>
      <c r="V134" s="37"/>
      <c r="W134" s="54"/>
      <c r="X134" s="37"/>
      <c r="Y134" s="54"/>
      <c r="Z134" s="37"/>
      <c r="AA134" s="54"/>
      <c r="AB134" s="37"/>
      <c r="AC134" s="54"/>
      <c r="AD134" s="37"/>
    </row>
    <row r="135" spans="1:30" ht="12.75" customHeight="1">
      <c r="A135" s="139">
        <v>24</v>
      </c>
      <c r="B135" s="140">
        <v>42067</v>
      </c>
      <c r="C135" s="140"/>
      <c r="D135" s="141" t="s">
        <v>386</v>
      </c>
      <c r="E135" s="142" t="s">
        <v>545</v>
      </c>
      <c r="F135" s="143">
        <v>235</v>
      </c>
      <c r="G135" s="143"/>
      <c r="H135" s="144">
        <v>77</v>
      </c>
      <c r="I135" s="144" t="s">
        <v>611</v>
      </c>
      <c r="J135" s="145" t="s">
        <v>612</v>
      </c>
      <c r="K135" s="146">
        <f t="shared" si="29"/>
        <v>-158</v>
      </c>
      <c r="L135" s="147">
        <f t="shared" si="30"/>
        <v>-0.6723404255319149</v>
      </c>
      <c r="M135" s="143" t="s">
        <v>557</v>
      </c>
      <c r="N135" s="140">
        <v>43522</v>
      </c>
      <c r="O135" s="54"/>
      <c r="P135" s="54"/>
      <c r="Q135" s="198"/>
      <c r="R135" s="54"/>
      <c r="S135" s="54"/>
      <c r="T135" s="37"/>
      <c r="U135" s="54"/>
      <c r="V135" s="37"/>
      <c r="W135" s="54"/>
      <c r="X135" s="37"/>
      <c r="Y135" s="54"/>
      <c r="Z135" s="37"/>
      <c r="AA135" s="54"/>
      <c r="AB135" s="37"/>
      <c r="AC135" s="54"/>
      <c r="AD135" s="37"/>
    </row>
    <row r="136" spans="1:30" ht="12.75" customHeight="1">
      <c r="A136" s="129">
        <v>25</v>
      </c>
      <c r="B136" s="130">
        <v>42067</v>
      </c>
      <c r="C136" s="130"/>
      <c r="D136" s="131" t="s">
        <v>613</v>
      </c>
      <c r="E136" s="132" t="s">
        <v>545</v>
      </c>
      <c r="F136" s="133">
        <v>185</v>
      </c>
      <c r="G136" s="132"/>
      <c r="H136" s="132">
        <v>224</v>
      </c>
      <c r="I136" s="134" t="s">
        <v>614</v>
      </c>
      <c r="J136" s="135" t="s">
        <v>577</v>
      </c>
      <c r="K136" s="136">
        <f t="shared" si="29"/>
        <v>39</v>
      </c>
      <c r="L136" s="137">
        <f t="shared" si="30"/>
        <v>0.21081081081081082</v>
      </c>
      <c r="M136" s="132" t="s">
        <v>547</v>
      </c>
      <c r="N136" s="138">
        <v>42647</v>
      </c>
      <c r="O136" s="54"/>
      <c r="P136" s="54"/>
      <c r="Q136" s="198"/>
      <c r="R136" s="54"/>
      <c r="S136" s="54"/>
      <c r="T136" s="37"/>
      <c r="U136" s="54"/>
      <c r="V136" s="37"/>
      <c r="W136" s="54"/>
      <c r="X136" s="37"/>
      <c r="Y136" s="54"/>
      <c r="Z136" s="37"/>
      <c r="AA136" s="54"/>
      <c r="AB136" s="37"/>
      <c r="AC136" s="54"/>
      <c r="AD136" s="37"/>
    </row>
    <row r="137" spans="1:30" ht="12.75" customHeight="1">
      <c r="A137" s="139">
        <v>26</v>
      </c>
      <c r="B137" s="140">
        <v>42090</v>
      </c>
      <c r="C137" s="140"/>
      <c r="D137" s="148" t="s">
        <v>615</v>
      </c>
      <c r="E137" s="143" t="s">
        <v>545</v>
      </c>
      <c r="F137" s="143">
        <v>49.5</v>
      </c>
      <c r="G137" s="144"/>
      <c r="H137" s="144">
        <v>15.85</v>
      </c>
      <c r="I137" s="144">
        <v>67</v>
      </c>
      <c r="J137" s="145" t="s">
        <v>616</v>
      </c>
      <c r="K137" s="144">
        <f t="shared" si="29"/>
        <v>-33.65</v>
      </c>
      <c r="L137" s="149">
        <f t="shared" si="30"/>
        <v>-0.6797979797979797</v>
      </c>
      <c r="M137" s="143" t="s">
        <v>557</v>
      </c>
      <c r="N137" s="150">
        <v>43627</v>
      </c>
      <c r="O137" s="54"/>
      <c r="P137" s="54"/>
      <c r="Q137" s="198"/>
      <c r="R137" s="54"/>
      <c r="S137" s="54"/>
      <c r="T137" s="37"/>
      <c r="U137" s="54"/>
      <c r="V137" s="37"/>
      <c r="W137" s="54"/>
      <c r="X137" s="37"/>
      <c r="Y137" s="54"/>
      <c r="Z137" s="37"/>
      <c r="AA137" s="54"/>
      <c r="AB137" s="37"/>
      <c r="AC137" s="54"/>
      <c r="AD137" s="37"/>
    </row>
    <row r="138" spans="1:30" ht="12.75" customHeight="1">
      <c r="A138" s="129">
        <v>27</v>
      </c>
      <c r="B138" s="130">
        <v>42093</v>
      </c>
      <c r="C138" s="130"/>
      <c r="D138" s="131" t="s">
        <v>617</v>
      </c>
      <c r="E138" s="132" t="s">
        <v>545</v>
      </c>
      <c r="F138" s="133">
        <v>183.5</v>
      </c>
      <c r="G138" s="132"/>
      <c r="H138" s="132">
        <v>219</v>
      </c>
      <c r="I138" s="134">
        <v>218</v>
      </c>
      <c r="J138" s="135" t="s">
        <v>618</v>
      </c>
      <c r="K138" s="136">
        <f t="shared" si="29"/>
        <v>35.5</v>
      </c>
      <c r="L138" s="137">
        <f t="shared" si="30"/>
        <v>0.19346049046321526</v>
      </c>
      <c r="M138" s="132" t="s">
        <v>547</v>
      </c>
      <c r="N138" s="138">
        <v>42103</v>
      </c>
      <c r="O138" s="54"/>
      <c r="P138" s="54"/>
      <c r="Q138" s="198"/>
      <c r="R138" s="54"/>
      <c r="S138" s="54"/>
      <c r="T138" s="37"/>
      <c r="U138" s="54"/>
      <c r="V138" s="37"/>
      <c r="W138" s="54"/>
      <c r="X138" s="37"/>
      <c r="Y138" s="54"/>
      <c r="Z138" s="37"/>
      <c r="AA138" s="54"/>
      <c r="AB138" s="37"/>
      <c r="AC138" s="54"/>
      <c r="AD138" s="37"/>
    </row>
    <row r="139" spans="1:30" ht="12.75" customHeight="1">
      <c r="A139" s="129">
        <v>28</v>
      </c>
      <c r="B139" s="130">
        <v>42114</v>
      </c>
      <c r="C139" s="130"/>
      <c r="D139" s="131" t="s">
        <v>619</v>
      </c>
      <c r="E139" s="132" t="s">
        <v>545</v>
      </c>
      <c r="F139" s="133">
        <f>(227+237)/2</f>
        <v>232</v>
      </c>
      <c r="G139" s="132"/>
      <c r="H139" s="132">
        <v>298</v>
      </c>
      <c r="I139" s="134">
        <v>298</v>
      </c>
      <c r="J139" s="135" t="s">
        <v>577</v>
      </c>
      <c r="K139" s="136">
        <f t="shared" si="29"/>
        <v>66</v>
      </c>
      <c r="L139" s="137">
        <f t="shared" si="30"/>
        <v>0.28448275862068967</v>
      </c>
      <c r="M139" s="132" t="s">
        <v>547</v>
      </c>
      <c r="N139" s="138">
        <v>42823</v>
      </c>
      <c r="O139" s="54"/>
      <c r="P139" s="54"/>
      <c r="Q139" s="198"/>
      <c r="R139" s="54"/>
      <c r="S139" s="54"/>
      <c r="T139" s="37"/>
      <c r="U139" s="54"/>
      <c r="V139" s="37"/>
      <c r="W139" s="54"/>
      <c r="X139" s="37"/>
      <c r="Y139" s="54"/>
      <c r="Z139" s="37"/>
      <c r="AA139" s="54"/>
      <c r="AB139" s="37"/>
      <c r="AC139" s="54"/>
      <c r="AD139" s="37"/>
    </row>
    <row r="140" spans="1:30" ht="12.75" customHeight="1">
      <c r="A140" s="129">
        <v>29</v>
      </c>
      <c r="B140" s="130">
        <v>42128</v>
      </c>
      <c r="C140" s="130"/>
      <c r="D140" s="131" t="s">
        <v>620</v>
      </c>
      <c r="E140" s="132" t="s">
        <v>556</v>
      </c>
      <c r="F140" s="133">
        <v>385</v>
      </c>
      <c r="G140" s="132"/>
      <c r="H140" s="132">
        <f>212.5+331</f>
        <v>543.5</v>
      </c>
      <c r="I140" s="134">
        <v>510</v>
      </c>
      <c r="J140" s="135" t="s">
        <v>621</v>
      </c>
      <c r="K140" s="136">
        <f t="shared" si="29"/>
        <v>158.5</v>
      </c>
      <c r="L140" s="137">
        <f t="shared" si="30"/>
        <v>0.4116883116883117</v>
      </c>
      <c r="M140" s="132" t="s">
        <v>547</v>
      </c>
      <c r="N140" s="138">
        <v>42235</v>
      </c>
      <c r="O140" s="54"/>
      <c r="P140" s="54"/>
      <c r="Q140" s="198"/>
      <c r="R140" s="54"/>
      <c r="S140" s="54"/>
      <c r="T140" s="37"/>
      <c r="U140" s="54"/>
      <c r="V140" s="37"/>
      <c r="W140" s="54"/>
      <c r="X140" s="37"/>
      <c r="Y140" s="54"/>
      <c r="Z140" s="37"/>
      <c r="AA140" s="54"/>
      <c r="AB140" s="37"/>
      <c r="AC140" s="54"/>
      <c r="AD140" s="37"/>
    </row>
    <row r="141" spans="1:30" ht="12.75" customHeight="1">
      <c r="A141" s="129">
        <v>30</v>
      </c>
      <c r="B141" s="130">
        <v>42128</v>
      </c>
      <c r="C141" s="130"/>
      <c r="D141" s="131" t="s">
        <v>622</v>
      </c>
      <c r="E141" s="132" t="s">
        <v>556</v>
      </c>
      <c r="F141" s="133">
        <v>115.5</v>
      </c>
      <c r="G141" s="132"/>
      <c r="H141" s="132">
        <v>146</v>
      </c>
      <c r="I141" s="134">
        <v>142</v>
      </c>
      <c r="J141" s="135" t="s">
        <v>623</v>
      </c>
      <c r="K141" s="136">
        <f t="shared" si="29"/>
        <v>30.5</v>
      </c>
      <c r="L141" s="137">
        <f t="shared" si="30"/>
        <v>0.26406926406926406</v>
      </c>
      <c r="M141" s="132" t="s">
        <v>547</v>
      </c>
      <c r="N141" s="138">
        <v>42202</v>
      </c>
      <c r="O141" s="54"/>
      <c r="P141" s="54"/>
      <c r="Q141" s="198"/>
      <c r="R141" s="54"/>
      <c r="S141" s="54"/>
      <c r="T141" s="37"/>
      <c r="U141" s="54"/>
      <c r="V141" s="37"/>
      <c r="W141" s="54"/>
      <c r="X141" s="37"/>
      <c r="Y141" s="54"/>
      <c r="Z141" s="37"/>
      <c r="AA141" s="54"/>
      <c r="AB141" s="37"/>
      <c r="AC141" s="54"/>
      <c r="AD141" s="37"/>
    </row>
    <row r="142" spans="1:30" ht="12.75" customHeight="1">
      <c r="A142" s="129">
        <v>31</v>
      </c>
      <c r="B142" s="130">
        <v>42151</v>
      </c>
      <c r="C142" s="130"/>
      <c r="D142" s="131" t="s">
        <v>501</v>
      </c>
      <c r="E142" s="132" t="s">
        <v>556</v>
      </c>
      <c r="F142" s="133">
        <v>237.5</v>
      </c>
      <c r="G142" s="132"/>
      <c r="H142" s="132">
        <v>279.5</v>
      </c>
      <c r="I142" s="134">
        <v>278</v>
      </c>
      <c r="J142" s="135" t="s">
        <v>577</v>
      </c>
      <c r="K142" s="136">
        <f t="shared" si="29"/>
        <v>42</v>
      </c>
      <c r="L142" s="137">
        <f t="shared" si="30"/>
        <v>0.17684210526315788</v>
      </c>
      <c r="M142" s="132" t="s">
        <v>547</v>
      </c>
      <c r="N142" s="138">
        <v>42222</v>
      </c>
      <c r="O142" s="54"/>
      <c r="P142" s="54"/>
      <c r="Q142" s="198"/>
      <c r="R142" s="54"/>
      <c r="S142" s="54"/>
      <c r="T142" s="37"/>
      <c r="U142" s="54"/>
      <c r="V142" s="37"/>
      <c r="W142" s="54"/>
      <c r="X142" s="37"/>
      <c r="Y142" s="54"/>
      <c r="Z142" s="37"/>
      <c r="AA142" s="54"/>
      <c r="AB142" s="37"/>
      <c r="AC142" s="54"/>
      <c r="AD142" s="37"/>
    </row>
    <row r="143" spans="1:30" ht="12.75" customHeight="1">
      <c r="A143" s="129">
        <v>32</v>
      </c>
      <c r="B143" s="130">
        <v>42174</v>
      </c>
      <c r="C143" s="130"/>
      <c r="D143" s="131" t="s">
        <v>595</v>
      </c>
      <c r="E143" s="132" t="s">
        <v>545</v>
      </c>
      <c r="F143" s="133">
        <v>340</v>
      </c>
      <c r="G143" s="132"/>
      <c r="H143" s="132">
        <v>448</v>
      </c>
      <c r="I143" s="134">
        <v>448</v>
      </c>
      <c r="J143" s="135" t="s">
        <v>577</v>
      </c>
      <c r="K143" s="136">
        <f t="shared" si="29"/>
        <v>108</v>
      </c>
      <c r="L143" s="137">
        <f t="shared" si="30"/>
        <v>0.3176470588235294</v>
      </c>
      <c r="M143" s="132" t="s">
        <v>547</v>
      </c>
      <c r="N143" s="138">
        <v>43018</v>
      </c>
      <c r="O143" s="54"/>
      <c r="P143" s="54"/>
      <c r="Q143" s="198"/>
      <c r="R143" s="54"/>
      <c r="S143" s="54"/>
      <c r="T143" s="37"/>
      <c r="U143" s="54"/>
      <c r="V143" s="37"/>
      <c r="W143" s="54"/>
      <c r="X143" s="37"/>
      <c r="Y143" s="54"/>
      <c r="Z143" s="37"/>
      <c r="AA143" s="54"/>
      <c r="AB143" s="37"/>
      <c r="AC143" s="54"/>
      <c r="AD143" s="37"/>
    </row>
    <row r="144" spans="1:30" ht="12.75" customHeight="1">
      <c r="A144" s="129">
        <v>33</v>
      </c>
      <c r="B144" s="130">
        <v>42191</v>
      </c>
      <c r="C144" s="130"/>
      <c r="D144" s="131" t="s">
        <v>624</v>
      </c>
      <c r="E144" s="132" t="s">
        <v>545</v>
      </c>
      <c r="F144" s="133">
        <v>390</v>
      </c>
      <c r="G144" s="132"/>
      <c r="H144" s="132">
        <v>460</v>
      </c>
      <c r="I144" s="134">
        <v>460</v>
      </c>
      <c r="J144" s="135" t="s">
        <v>577</v>
      </c>
      <c r="K144" s="136">
        <f aca="true" t="shared" si="31" ref="K144:K164">H144-F144</f>
        <v>70</v>
      </c>
      <c r="L144" s="137">
        <f aca="true" t="shared" si="32" ref="L144:L164">K144/F144</f>
        <v>0.1794871794871795</v>
      </c>
      <c r="M144" s="132" t="s">
        <v>547</v>
      </c>
      <c r="N144" s="138">
        <v>42478</v>
      </c>
      <c r="O144" s="54"/>
      <c r="P144" s="54"/>
      <c r="Q144" s="198"/>
      <c r="R144" s="54"/>
      <c r="S144" s="54"/>
      <c r="T144" s="37"/>
      <c r="U144" s="54"/>
      <c r="V144" s="37"/>
      <c r="W144" s="54"/>
      <c r="X144" s="37"/>
      <c r="Y144" s="54"/>
      <c r="Z144" s="37"/>
      <c r="AA144" s="54"/>
      <c r="AB144" s="37"/>
      <c r="AC144" s="54"/>
      <c r="AD144" s="37"/>
    </row>
    <row r="145" spans="1:30" ht="12.75" customHeight="1">
      <c r="A145" s="139">
        <v>34</v>
      </c>
      <c r="B145" s="140">
        <v>42195</v>
      </c>
      <c r="C145" s="140"/>
      <c r="D145" s="141" t="s">
        <v>625</v>
      </c>
      <c r="E145" s="142" t="s">
        <v>545</v>
      </c>
      <c r="F145" s="143">
        <v>122.5</v>
      </c>
      <c r="G145" s="143"/>
      <c r="H145" s="144">
        <v>61</v>
      </c>
      <c r="I145" s="144">
        <v>172</v>
      </c>
      <c r="J145" s="145" t="s">
        <v>626</v>
      </c>
      <c r="K145" s="146">
        <f t="shared" si="31"/>
        <v>-61.5</v>
      </c>
      <c r="L145" s="147">
        <f t="shared" si="32"/>
        <v>-0.5020408163265306</v>
      </c>
      <c r="M145" s="143" t="s">
        <v>557</v>
      </c>
      <c r="N145" s="140">
        <v>43333</v>
      </c>
      <c r="O145" s="54"/>
      <c r="P145" s="54"/>
      <c r="Q145" s="198"/>
      <c r="R145" s="54"/>
      <c r="S145" s="54"/>
      <c r="T145" s="37"/>
      <c r="U145" s="54"/>
      <c r="V145" s="37"/>
      <c r="W145" s="54"/>
      <c r="X145" s="37"/>
      <c r="Y145" s="54"/>
      <c r="Z145" s="37"/>
      <c r="AA145" s="54"/>
      <c r="AB145" s="37"/>
      <c r="AC145" s="54"/>
      <c r="AD145" s="37"/>
    </row>
    <row r="146" spans="1:30" ht="12.75" customHeight="1">
      <c r="A146" s="129">
        <v>35</v>
      </c>
      <c r="B146" s="130">
        <v>42219</v>
      </c>
      <c r="C146" s="130"/>
      <c r="D146" s="131" t="s">
        <v>627</v>
      </c>
      <c r="E146" s="132" t="s">
        <v>545</v>
      </c>
      <c r="F146" s="133">
        <v>297.5</v>
      </c>
      <c r="G146" s="132"/>
      <c r="H146" s="132">
        <v>350</v>
      </c>
      <c r="I146" s="134">
        <v>360</v>
      </c>
      <c r="J146" s="135" t="s">
        <v>628</v>
      </c>
      <c r="K146" s="136">
        <f t="shared" si="31"/>
        <v>52.5</v>
      </c>
      <c r="L146" s="137">
        <f t="shared" si="32"/>
        <v>0.17647058823529413</v>
      </c>
      <c r="M146" s="132" t="s">
        <v>547</v>
      </c>
      <c r="N146" s="138">
        <v>42232</v>
      </c>
      <c r="O146" s="54"/>
      <c r="P146" s="54"/>
      <c r="Q146" s="198"/>
      <c r="R146" s="54"/>
      <c r="S146" s="54"/>
      <c r="T146" s="37"/>
      <c r="U146" s="54"/>
      <c r="V146" s="37"/>
      <c r="W146" s="54"/>
      <c r="X146" s="37"/>
      <c r="Y146" s="54"/>
      <c r="Z146" s="37"/>
      <c r="AA146" s="54"/>
      <c r="AB146" s="37"/>
      <c r="AC146" s="54"/>
      <c r="AD146" s="37"/>
    </row>
    <row r="147" spans="1:30" ht="12.75" customHeight="1">
      <c r="A147" s="129">
        <v>36</v>
      </c>
      <c r="B147" s="130">
        <v>42219</v>
      </c>
      <c r="C147" s="130"/>
      <c r="D147" s="131" t="s">
        <v>629</v>
      </c>
      <c r="E147" s="132" t="s">
        <v>545</v>
      </c>
      <c r="F147" s="133">
        <v>115.5</v>
      </c>
      <c r="G147" s="132"/>
      <c r="H147" s="132">
        <v>149</v>
      </c>
      <c r="I147" s="134">
        <v>140</v>
      </c>
      <c r="J147" s="135" t="s">
        <v>630</v>
      </c>
      <c r="K147" s="136">
        <f t="shared" si="31"/>
        <v>33.5</v>
      </c>
      <c r="L147" s="137">
        <f t="shared" si="32"/>
        <v>0.29004329004329005</v>
      </c>
      <c r="M147" s="132" t="s">
        <v>547</v>
      </c>
      <c r="N147" s="138">
        <v>42740</v>
      </c>
      <c r="O147" s="54"/>
      <c r="P147" s="54"/>
      <c r="Q147" s="198"/>
      <c r="R147" s="54"/>
      <c r="S147" s="54"/>
      <c r="T147" s="37"/>
      <c r="U147" s="54"/>
      <c r="V147" s="37"/>
      <c r="W147" s="54"/>
      <c r="X147" s="37"/>
      <c r="Y147" s="54"/>
      <c r="Z147" s="37"/>
      <c r="AA147" s="54"/>
      <c r="AB147" s="37"/>
      <c r="AC147" s="54"/>
      <c r="AD147" s="37"/>
    </row>
    <row r="148" spans="1:30" ht="12.75" customHeight="1">
      <c r="A148" s="129">
        <v>37</v>
      </c>
      <c r="B148" s="130">
        <v>42251</v>
      </c>
      <c r="C148" s="130"/>
      <c r="D148" s="131" t="s">
        <v>501</v>
      </c>
      <c r="E148" s="132" t="s">
        <v>545</v>
      </c>
      <c r="F148" s="133">
        <v>226</v>
      </c>
      <c r="G148" s="132"/>
      <c r="H148" s="132">
        <v>292</v>
      </c>
      <c r="I148" s="134">
        <v>292</v>
      </c>
      <c r="J148" s="135" t="s">
        <v>631</v>
      </c>
      <c r="K148" s="136">
        <f t="shared" si="31"/>
        <v>66</v>
      </c>
      <c r="L148" s="137">
        <f t="shared" si="32"/>
        <v>0.2920353982300885</v>
      </c>
      <c r="M148" s="132" t="s">
        <v>547</v>
      </c>
      <c r="N148" s="138">
        <v>42286</v>
      </c>
      <c r="O148" s="54"/>
      <c r="P148" s="54"/>
      <c r="Q148" s="198"/>
      <c r="R148" s="54"/>
      <c r="S148" s="54"/>
      <c r="T148" s="37"/>
      <c r="U148" s="54"/>
      <c r="V148" s="37"/>
      <c r="W148" s="54"/>
      <c r="X148" s="37"/>
      <c r="Y148" s="54"/>
      <c r="Z148" s="37"/>
      <c r="AA148" s="54"/>
      <c r="AB148" s="37"/>
      <c r="AC148" s="54"/>
      <c r="AD148" s="37"/>
    </row>
    <row r="149" spans="1:30" ht="12.75" customHeight="1">
      <c r="A149" s="129">
        <v>38</v>
      </c>
      <c r="B149" s="130">
        <v>42254</v>
      </c>
      <c r="C149" s="130"/>
      <c r="D149" s="131" t="s">
        <v>619</v>
      </c>
      <c r="E149" s="132" t="s">
        <v>545</v>
      </c>
      <c r="F149" s="133">
        <v>232.5</v>
      </c>
      <c r="G149" s="132"/>
      <c r="H149" s="132">
        <v>312.5</v>
      </c>
      <c r="I149" s="134">
        <v>310</v>
      </c>
      <c r="J149" s="135" t="s">
        <v>577</v>
      </c>
      <c r="K149" s="136">
        <f t="shared" si="31"/>
        <v>80</v>
      </c>
      <c r="L149" s="137">
        <f t="shared" si="32"/>
        <v>0.34408602150537637</v>
      </c>
      <c r="M149" s="132" t="s">
        <v>547</v>
      </c>
      <c r="N149" s="138">
        <v>42823</v>
      </c>
      <c r="O149" s="54"/>
      <c r="P149" s="54"/>
      <c r="Q149" s="198"/>
      <c r="R149" s="54"/>
      <c r="S149" s="54"/>
      <c r="T149" s="37"/>
      <c r="U149" s="54"/>
      <c r="V149" s="37"/>
      <c r="W149" s="54"/>
      <c r="X149" s="37"/>
      <c r="Y149" s="54"/>
      <c r="Z149" s="37"/>
      <c r="AA149" s="54"/>
      <c r="AB149" s="37"/>
      <c r="AC149" s="54"/>
      <c r="AD149" s="37"/>
    </row>
    <row r="150" spans="1:30" ht="12.75" customHeight="1">
      <c r="A150" s="129">
        <v>39</v>
      </c>
      <c r="B150" s="130">
        <v>42268</v>
      </c>
      <c r="C150" s="130"/>
      <c r="D150" s="131" t="s">
        <v>632</v>
      </c>
      <c r="E150" s="132" t="s">
        <v>545</v>
      </c>
      <c r="F150" s="133">
        <v>196.5</v>
      </c>
      <c r="G150" s="132"/>
      <c r="H150" s="132">
        <v>238</v>
      </c>
      <c r="I150" s="134">
        <v>238</v>
      </c>
      <c r="J150" s="135" t="s">
        <v>631</v>
      </c>
      <c r="K150" s="136">
        <f t="shared" si="31"/>
        <v>41.5</v>
      </c>
      <c r="L150" s="137">
        <f t="shared" si="32"/>
        <v>0.21119592875318066</v>
      </c>
      <c r="M150" s="132" t="s">
        <v>547</v>
      </c>
      <c r="N150" s="138">
        <v>42291</v>
      </c>
      <c r="O150" s="54"/>
      <c r="P150" s="54"/>
      <c r="Q150" s="198"/>
      <c r="R150" s="54"/>
      <c r="S150" s="54"/>
      <c r="T150" s="37"/>
      <c r="U150" s="54"/>
      <c r="V150" s="37"/>
      <c r="W150" s="54"/>
      <c r="X150" s="37"/>
      <c r="Y150" s="54"/>
      <c r="Z150" s="37"/>
      <c r="AA150" s="54"/>
      <c r="AB150" s="37"/>
      <c r="AC150" s="54"/>
      <c r="AD150" s="37"/>
    </row>
    <row r="151" spans="1:30" ht="12.75" customHeight="1">
      <c r="A151" s="129">
        <v>40</v>
      </c>
      <c r="B151" s="130">
        <v>42271</v>
      </c>
      <c r="C151" s="130"/>
      <c r="D151" s="131" t="s">
        <v>575</v>
      </c>
      <c r="E151" s="132" t="s">
        <v>545</v>
      </c>
      <c r="F151" s="133">
        <v>65</v>
      </c>
      <c r="G151" s="132"/>
      <c r="H151" s="132">
        <v>82</v>
      </c>
      <c r="I151" s="134">
        <v>82</v>
      </c>
      <c r="J151" s="135" t="s">
        <v>631</v>
      </c>
      <c r="K151" s="136">
        <f t="shared" si="31"/>
        <v>17</v>
      </c>
      <c r="L151" s="137">
        <f t="shared" si="32"/>
        <v>0.26153846153846155</v>
      </c>
      <c r="M151" s="132" t="s">
        <v>547</v>
      </c>
      <c r="N151" s="138">
        <v>42578</v>
      </c>
      <c r="O151" s="54"/>
      <c r="P151" s="54"/>
      <c r="Q151" s="198"/>
      <c r="R151" s="54"/>
      <c r="S151" s="54"/>
      <c r="T151" s="37"/>
      <c r="U151" s="54"/>
      <c r="V151" s="37"/>
      <c r="W151" s="54"/>
      <c r="X151" s="37"/>
      <c r="Y151" s="54"/>
      <c r="Z151" s="37"/>
      <c r="AA151" s="54"/>
      <c r="AB151" s="37"/>
      <c r="AC151" s="54"/>
      <c r="AD151" s="37"/>
    </row>
    <row r="152" spans="1:30" ht="12.75" customHeight="1">
      <c r="A152" s="129">
        <v>41</v>
      </c>
      <c r="B152" s="130">
        <v>42291</v>
      </c>
      <c r="C152" s="130"/>
      <c r="D152" s="131" t="s">
        <v>633</v>
      </c>
      <c r="E152" s="132" t="s">
        <v>545</v>
      </c>
      <c r="F152" s="133">
        <v>144</v>
      </c>
      <c r="G152" s="132"/>
      <c r="H152" s="132">
        <v>182.5</v>
      </c>
      <c r="I152" s="134">
        <v>181</v>
      </c>
      <c r="J152" s="135" t="s">
        <v>631</v>
      </c>
      <c r="K152" s="136">
        <f t="shared" si="31"/>
        <v>38.5</v>
      </c>
      <c r="L152" s="137">
        <f t="shared" si="32"/>
        <v>0.2673611111111111</v>
      </c>
      <c r="M152" s="132" t="s">
        <v>547</v>
      </c>
      <c r="N152" s="138">
        <v>42817</v>
      </c>
      <c r="O152" s="54"/>
      <c r="P152" s="54"/>
      <c r="Q152" s="198"/>
      <c r="R152" s="54"/>
      <c r="S152" s="54"/>
      <c r="T152" s="37"/>
      <c r="U152" s="54"/>
      <c r="V152" s="37"/>
      <c r="W152" s="54"/>
      <c r="X152" s="37"/>
      <c r="Y152" s="54"/>
      <c r="Z152" s="37"/>
      <c r="AA152" s="54"/>
      <c r="AB152" s="37"/>
      <c r="AC152" s="54"/>
      <c r="AD152" s="37"/>
    </row>
    <row r="153" spans="1:30" ht="12.75" customHeight="1">
      <c r="A153" s="129">
        <v>42</v>
      </c>
      <c r="B153" s="130">
        <v>42291</v>
      </c>
      <c r="C153" s="130"/>
      <c r="D153" s="131" t="s">
        <v>634</v>
      </c>
      <c r="E153" s="132" t="s">
        <v>545</v>
      </c>
      <c r="F153" s="133">
        <v>264</v>
      </c>
      <c r="G153" s="132"/>
      <c r="H153" s="132">
        <v>311</v>
      </c>
      <c r="I153" s="134">
        <v>311</v>
      </c>
      <c r="J153" s="135" t="s">
        <v>631</v>
      </c>
      <c r="K153" s="136">
        <f t="shared" si="31"/>
        <v>47</v>
      </c>
      <c r="L153" s="137">
        <f t="shared" si="32"/>
        <v>0.17803030303030304</v>
      </c>
      <c r="M153" s="132" t="s">
        <v>547</v>
      </c>
      <c r="N153" s="138">
        <v>42604</v>
      </c>
      <c r="O153" s="54"/>
      <c r="P153" s="54"/>
      <c r="Q153" s="198"/>
      <c r="R153" s="54"/>
      <c r="S153" s="54"/>
      <c r="T153" s="37"/>
      <c r="U153" s="54"/>
      <c r="V153" s="37"/>
      <c r="W153" s="54"/>
      <c r="X153" s="37"/>
      <c r="Y153" s="54"/>
      <c r="Z153" s="37"/>
      <c r="AA153" s="54"/>
      <c r="AB153" s="37"/>
      <c r="AC153" s="54"/>
      <c r="AD153" s="37"/>
    </row>
    <row r="154" spans="1:30" ht="12.75" customHeight="1">
      <c r="A154" s="129">
        <v>43</v>
      </c>
      <c r="B154" s="130">
        <v>42318</v>
      </c>
      <c r="C154" s="130"/>
      <c r="D154" s="131" t="s">
        <v>635</v>
      </c>
      <c r="E154" s="132" t="s">
        <v>556</v>
      </c>
      <c r="F154" s="133">
        <v>549.5</v>
      </c>
      <c r="G154" s="132"/>
      <c r="H154" s="132">
        <v>630</v>
      </c>
      <c r="I154" s="134">
        <v>630</v>
      </c>
      <c r="J154" s="135" t="s">
        <v>631</v>
      </c>
      <c r="K154" s="136">
        <f t="shared" si="31"/>
        <v>80.5</v>
      </c>
      <c r="L154" s="137">
        <f t="shared" si="32"/>
        <v>0.1464968152866242</v>
      </c>
      <c r="M154" s="132" t="s">
        <v>547</v>
      </c>
      <c r="N154" s="138">
        <v>42419</v>
      </c>
      <c r="O154" s="54"/>
      <c r="P154" s="54"/>
      <c r="Q154" s="198"/>
      <c r="R154" s="54"/>
      <c r="S154" s="54"/>
      <c r="T154" s="37"/>
      <c r="U154" s="54"/>
      <c r="V154" s="37"/>
      <c r="W154" s="54"/>
      <c r="X154" s="37"/>
      <c r="Y154" s="54"/>
      <c r="Z154" s="37"/>
      <c r="AA154" s="54"/>
      <c r="AB154" s="37"/>
      <c r="AC154" s="54"/>
      <c r="AD154" s="37"/>
    </row>
    <row r="155" spans="1:30" ht="12.75" customHeight="1">
      <c r="A155" s="129">
        <v>44</v>
      </c>
      <c r="B155" s="130">
        <v>42342</v>
      </c>
      <c r="C155" s="130"/>
      <c r="D155" s="131" t="s">
        <v>636</v>
      </c>
      <c r="E155" s="132" t="s">
        <v>545</v>
      </c>
      <c r="F155" s="133">
        <v>1027.5</v>
      </c>
      <c r="G155" s="132"/>
      <c r="H155" s="132">
        <v>1315</v>
      </c>
      <c r="I155" s="134">
        <v>1250</v>
      </c>
      <c r="J155" s="135" t="s">
        <v>631</v>
      </c>
      <c r="K155" s="136">
        <f t="shared" si="31"/>
        <v>287.5</v>
      </c>
      <c r="L155" s="137">
        <f t="shared" si="32"/>
        <v>0.2798053527980535</v>
      </c>
      <c r="M155" s="132" t="s">
        <v>547</v>
      </c>
      <c r="N155" s="138">
        <v>43244</v>
      </c>
      <c r="O155" s="54"/>
      <c r="P155" s="54"/>
      <c r="Q155" s="198"/>
      <c r="R155" s="54"/>
      <c r="S155" s="54"/>
      <c r="T155" s="37"/>
      <c r="U155" s="54"/>
      <c r="V155" s="37"/>
      <c r="W155" s="54"/>
      <c r="X155" s="37"/>
      <c r="Y155" s="54"/>
      <c r="Z155" s="37"/>
      <c r="AA155" s="54"/>
      <c r="AB155" s="37"/>
      <c r="AC155" s="54"/>
      <c r="AD155" s="37"/>
    </row>
    <row r="156" spans="1:30" ht="12.75" customHeight="1">
      <c r="A156" s="129">
        <v>45</v>
      </c>
      <c r="B156" s="130">
        <v>42367</v>
      </c>
      <c r="C156" s="130"/>
      <c r="D156" s="131" t="s">
        <v>637</v>
      </c>
      <c r="E156" s="132" t="s">
        <v>545</v>
      </c>
      <c r="F156" s="133">
        <v>465</v>
      </c>
      <c r="G156" s="132"/>
      <c r="H156" s="132">
        <v>540</v>
      </c>
      <c r="I156" s="134">
        <v>540</v>
      </c>
      <c r="J156" s="135" t="s">
        <v>631</v>
      </c>
      <c r="K156" s="136">
        <f t="shared" si="31"/>
        <v>75</v>
      </c>
      <c r="L156" s="137">
        <f t="shared" si="32"/>
        <v>0.16129032258064516</v>
      </c>
      <c r="M156" s="132" t="s">
        <v>547</v>
      </c>
      <c r="N156" s="138">
        <v>42530</v>
      </c>
      <c r="O156" s="54"/>
      <c r="P156" s="54"/>
      <c r="Q156" s="198"/>
      <c r="R156" s="54"/>
      <c r="S156" s="54"/>
      <c r="T156" s="37"/>
      <c r="U156" s="54"/>
      <c r="V156" s="37"/>
      <c r="W156" s="54"/>
      <c r="X156" s="37"/>
      <c r="Y156" s="54"/>
      <c r="Z156" s="37"/>
      <c r="AA156" s="54"/>
      <c r="AB156" s="37"/>
      <c r="AC156" s="54"/>
      <c r="AD156" s="37"/>
    </row>
    <row r="157" spans="1:30" ht="12.75" customHeight="1">
      <c r="A157" s="129">
        <v>46</v>
      </c>
      <c r="B157" s="130">
        <v>42380</v>
      </c>
      <c r="C157" s="130"/>
      <c r="D157" s="131" t="s">
        <v>387</v>
      </c>
      <c r="E157" s="132" t="s">
        <v>556</v>
      </c>
      <c r="F157" s="133">
        <v>81</v>
      </c>
      <c r="G157" s="132"/>
      <c r="H157" s="132">
        <v>110</v>
      </c>
      <c r="I157" s="134">
        <v>110</v>
      </c>
      <c r="J157" s="135" t="s">
        <v>631</v>
      </c>
      <c r="K157" s="136">
        <f t="shared" si="31"/>
        <v>29</v>
      </c>
      <c r="L157" s="137">
        <f t="shared" si="32"/>
        <v>0.35802469135802467</v>
      </c>
      <c r="M157" s="132" t="s">
        <v>547</v>
      </c>
      <c r="N157" s="138">
        <v>42745</v>
      </c>
      <c r="O157" s="54"/>
      <c r="P157" s="54"/>
      <c r="Q157" s="198"/>
      <c r="R157" s="54"/>
      <c r="S157" s="54"/>
      <c r="T157" s="37"/>
      <c r="U157" s="54"/>
      <c r="V157" s="37"/>
      <c r="W157" s="54"/>
      <c r="X157" s="37"/>
      <c r="Y157" s="54"/>
      <c r="Z157" s="37"/>
      <c r="AA157" s="54"/>
      <c r="AB157" s="37"/>
      <c r="AC157" s="54"/>
      <c r="AD157" s="37"/>
    </row>
    <row r="158" spans="1:30" ht="12.75" customHeight="1">
      <c r="A158" s="129">
        <v>47</v>
      </c>
      <c r="B158" s="130">
        <v>42382</v>
      </c>
      <c r="C158" s="130"/>
      <c r="D158" s="131" t="s">
        <v>638</v>
      </c>
      <c r="E158" s="132" t="s">
        <v>556</v>
      </c>
      <c r="F158" s="133">
        <v>417.5</v>
      </c>
      <c r="G158" s="132"/>
      <c r="H158" s="132">
        <v>547</v>
      </c>
      <c r="I158" s="134">
        <v>535</v>
      </c>
      <c r="J158" s="135" t="s">
        <v>631</v>
      </c>
      <c r="K158" s="136">
        <f t="shared" si="31"/>
        <v>129.5</v>
      </c>
      <c r="L158" s="137">
        <f t="shared" si="32"/>
        <v>0.31017964071856285</v>
      </c>
      <c r="M158" s="132" t="s">
        <v>547</v>
      </c>
      <c r="N158" s="138">
        <v>42578</v>
      </c>
      <c r="O158" s="54"/>
      <c r="P158" s="54"/>
      <c r="Q158" s="198"/>
      <c r="R158" s="54"/>
      <c r="S158" s="54"/>
      <c r="T158" s="37"/>
      <c r="U158" s="54"/>
      <c r="V158" s="37"/>
      <c r="W158" s="54"/>
      <c r="X158" s="37"/>
      <c r="Y158" s="54"/>
      <c r="Z158" s="37"/>
      <c r="AA158" s="54"/>
      <c r="AB158" s="37"/>
      <c r="AC158" s="54"/>
      <c r="AD158" s="37"/>
    </row>
    <row r="159" spans="1:30" ht="12.75" customHeight="1">
      <c r="A159" s="129">
        <v>48</v>
      </c>
      <c r="B159" s="130">
        <v>42408</v>
      </c>
      <c r="C159" s="130"/>
      <c r="D159" s="131" t="s">
        <v>639</v>
      </c>
      <c r="E159" s="132" t="s">
        <v>545</v>
      </c>
      <c r="F159" s="133">
        <v>650</v>
      </c>
      <c r="G159" s="132"/>
      <c r="H159" s="132">
        <v>800</v>
      </c>
      <c r="I159" s="134">
        <v>800</v>
      </c>
      <c r="J159" s="135" t="s">
        <v>631</v>
      </c>
      <c r="K159" s="136">
        <f t="shared" si="31"/>
        <v>150</v>
      </c>
      <c r="L159" s="137">
        <f t="shared" si="32"/>
        <v>0.23076923076923078</v>
      </c>
      <c r="M159" s="132" t="s">
        <v>547</v>
      </c>
      <c r="N159" s="138">
        <v>43154</v>
      </c>
      <c r="O159" s="54"/>
      <c r="P159" s="54"/>
      <c r="Q159" s="198"/>
      <c r="R159" s="54"/>
      <c r="S159" s="54"/>
      <c r="T159" s="37"/>
      <c r="U159" s="54"/>
      <c r="V159" s="37"/>
      <c r="W159" s="54"/>
      <c r="X159" s="37"/>
      <c r="Y159" s="54"/>
      <c r="Z159" s="37"/>
      <c r="AA159" s="54"/>
      <c r="AB159" s="37"/>
      <c r="AC159" s="54"/>
      <c r="AD159" s="37"/>
    </row>
    <row r="160" spans="1:30" ht="12.75" customHeight="1">
      <c r="A160" s="129">
        <v>49</v>
      </c>
      <c r="B160" s="130">
        <v>42433</v>
      </c>
      <c r="C160" s="130"/>
      <c r="D160" s="131" t="s">
        <v>232</v>
      </c>
      <c r="E160" s="132" t="s">
        <v>545</v>
      </c>
      <c r="F160" s="133">
        <v>437.5</v>
      </c>
      <c r="G160" s="132"/>
      <c r="H160" s="132">
        <v>504.5</v>
      </c>
      <c r="I160" s="134">
        <v>522</v>
      </c>
      <c r="J160" s="135" t="s">
        <v>640</v>
      </c>
      <c r="K160" s="136">
        <f t="shared" si="31"/>
        <v>67</v>
      </c>
      <c r="L160" s="137">
        <f t="shared" si="32"/>
        <v>0.15314285714285714</v>
      </c>
      <c r="M160" s="132" t="s">
        <v>547</v>
      </c>
      <c r="N160" s="138">
        <v>42480</v>
      </c>
      <c r="O160" s="54"/>
      <c r="P160" s="54"/>
      <c r="Q160" s="198"/>
      <c r="R160" s="54"/>
      <c r="S160" s="54"/>
      <c r="T160" s="37"/>
      <c r="U160" s="54"/>
      <c r="V160" s="37"/>
      <c r="W160" s="54"/>
      <c r="X160" s="37"/>
      <c r="Y160" s="54"/>
      <c r="Z160" s="37"/>
      <c r="AA160" s="54"/>
      <c r="AB160" s="37"/>
      <c r="AC160" s="54"/>
      <c r="AD160" s="37"/>
    </row>
    <row r="161" spans="1:30" ht="12.75" customHeight="1">
      <c r="A161" s="129">
        <v>50</v>
      </c>
      <c r="B161" s="130">
        <v>42438</v>
      </c>
      <c r="C161" s="130"/>
      <c r="D161" s="131" t="s">
        <v>641</v>
      </c>
      <c r="E161" s="132" t="s">
        <v>545</v>
      </c>
      <c r="F161" s="133">
        <v>189.5</v>
      </c>
      <c r="G161" s="132"/>
      <c r="H161" s="132">
        <v>218</v>
      </c>
      <c r="I161" s="134">
        <v>218</v>
      </c>
      <c r="J161" s="135" t="s">
        <v>631</v>
      </c>
      <c r="K161" s="136">
        <f t="shared" si="31"/>
        <v>28.5</v>
      </c>
      <c r="L161" s="137">
        <f t="shared" si="32"/>
        <v>0.1503957783641161</v>
      </c>
      <c r="M161" s="132" t="s">
        <v>547</v>
      </c>
      <c r="N161" s="138">
        <v>43034</v>
      </c>
      <c r="O161" s="54"/>
      <c r="P161" s="54"/>
      <c r="Q161" s="198"/>
      <c r="R161" s="54"/>
      <c r="S161" s="54"/>
      <c r="T161" s="37"/>
      <c r="U161" s="54"/>
      <c r="V161" s="37"/>
      <c r="W161" s="54"/>
      <c r="X161" s="37"/>
      <c r="Y161" s="54"/>
      <c r="Z161" s="37"/>
      <c r="AA161" s="54"/>
      <c r="AB161" s="37"/>
      <c r="AC161" s="54"/>
      <c r="AD161" s="37"/>
    </row>
    <row r="162" spans="1:30" ht="12.75" customHeight="1">
      <c r="A162" s="139">
        <v>51</v>
      </c>
      <c r="B162" s="140">
        <v>42471</v>
      </c>
      <c r="C162" s="140"/>
      <c r="D162" s="148" t="s">
        <v>642</v>
      </c>
      <c r="E162" s="143" t="s">
        <v>545</v>
      </c>
      <c r="F162" s="143">
        <v>36.5</v>
      </c>
      <c r="G162" s="144"/>
      <c r="H162" s="144">
        <v>15.85</v>
      </c>
      <c r="I162" s="144">
        <v>60</v>
      </c>
      <c r="J162" s="145" t="s">
        <v>643</v>
      </c>
      <c r="K162" s="146">
        <f t="shared" si="31"/>
        <v>-20.65</v>
      </c>
      <c r="L162" s="147">
        <f t="shared" si="32"/>
        <v>-0.5657534246575342</v>
      </c>
      <c r="M162" s="143" t="s">
        <v>557</v>
      </c>
      <c r="N162" s="151">
        <v>43627</v>
      </c>
      <c r="O162" s="54"/>
      <c r="P162" s="54"/>
      <c r="Q162" s="198"/>
      <c r="R162" s="54"/>
      <c r="S162" s="54"/>
      <c r="T162" s="37"/>
      <c r="U162" s="54"/>
      <c r="V162" s="37"/>
      <c r="W162" s="54"/>
      <c r="X162" s="37"/>
      <c r="Y162" s="54"/>
      <c r="Z162" s="37"/>
      <c r="AA162" s="54"/>
      <c r="AB162" s="37"/>
      <c r="AC162" s="54"/>
      <c r="AD162" s="37"/>
    </row>
    <row r="163" spans="1:30" ht="12.75" customHeight="1">
      <c r="A163" s="129">
        <v>52</v>
      </c>
      <c r="B163" s="130">
        <v>42472</v>
      </c>
      <c r="C163" s="130"/>
      <c r="D163" s="131" t="s">
        <v>644</v>
      </c>
      <c r="E163" s="132" t="s">
        <v>545</v>
      </c>
      <c r="F163" s="133">
        <v>93</v>
      </c>
      <c r="G163" s="132"/>
      <c r="H163" s="132">
        <v>149</v>
      </c>
      <c r="I163" s="134">
        <v>140</v>
      </c>
      <c r="J163" s="135" t="s">
        <v>645</v>
      </c>
      <c r="K163" s="136">
        <f t="shared" si="31"/>
        <v>56</v>
      </c>
      <c r="L163" s="137">
        <f t="shared" si="32"/>
        <v>0.6021505376344086</v>
      </c>
      <c r="M163" s="132" t="s">
        <v>547</v>
      </c>
      <c r="N163" s="138">
        <v>42740</v>
      </c>
      <c r="O163" s="54"/>
      <c r="P163" s="54"/>
      <c r="Q163" s="198"/>
      <c r="R163" s="54"/>
      <c r="S163" s="54"/>
      <c r="T163" s="37"/>
      <c r="U163" s="54"/>
      <c r="V163" s="37"/>
      <c r="W163" s="54"/>
      <c r="X163" s="37"/>
      <c r="Y163" s="54"/>
      <c r="Z163" s="37"/>
      <c r="AA163" s="54"/>
      <c r="AB163" s="37"/>
      <c r="AC163" s="54"/>
      <c r="AD163" s="37"/>
    </row>
    <row r="164" spans="1:30" ht="12.75" customHeight="1">
      <c r="A164" s="129">
        <v>53</v>
      </c>
      <c r="B164" s="130">
        <v>42472</v>
      </c>
      <c r="C164" s="130"/>
      <c r="D164" s="131" t="s">
        <v>646</v>
      </c>
      <c r="E164" s="132" t="s">
        <v>545</v>
      </c>
      <c r="F164" s="133">
        <v>130</v>
      </c>
      <c r="G164" s="132"/>
      <c r="H164" s="132">
        <v>150</v>
      </c>
      <c r="I164" s="134" t="s">
        <v>647</v>
      </c>
      <c r="J164" s="135" t="s">
        <v>631</v>
      </c>
      <c r="K164" s="136">
        <f t="shared" si="31"/>
        <v>20</v>
      </c>
      <c r="L164" s="137">
        <f t="shared" si="32"/>
        <v>0.15384615384615385</v>
      </c>
      <c r="M164" s="132" t="s">
        <v>547</v>
      </c>
      <c r="N164" s="138">
        <v>42564</v>
      </c>
      <c r="O164" s="54"/>
      <c r="P164" s="54"/>
      <c r="Q164" s="198"/>
      <c r="R164" s="54"/>
      <c r="S164" s="54"/>
      <c r="T164" s="37"/>
      <c r="U164" s="54"/>
      <c r="V164" s="37"/>
      <c r="W164" s="54"/>
      <c r="X164" s="37"/>
      <c r="Y164" s="54"/>
      <c r="Z164" s="37"/>
      <c r="AA164" s="54"/>
      <c r="AB164" s="37"/>
      <c r="AC164" s="54"/>
      <c r="AD164" s="37"/>
    </row>
    <row r="165" spans="1:30" ht="12.75" customHeight="1">
      <c r="A165" s="129">
        <v>54</v>
      </c>
      <c r="B165" s="130">
        <v>42473</v>
      </c>
      <c r="C165" s="130"/>
      <c r="D165" s="131" t="s">
        <v>648</v>
      </c>
      <c r="E165" s="132" t="s">
        <v>545</v>
      </c>
      <c r="F165" s="133">
        <v>196</v>
      </c>
      <c r="G165" s="132"/>
      <c r="H165" s="132">
        <v>299</v>
      </c>
      <c r="I165" s="134">
        <v>299</v>
      </c>
      <c r="J165" s="135" t="s">
        <v>631</v>
      </c>
      <c r="K165" s="136">
        <v>103</v>
      </c>
      <c r="L165" s="137">
        <v>0.525510204081633</v>
      </c>
      <c r="M165" s="132" t="s">
        <v>547</v>
      </c>
      <c r="N165" s="138">
        <v>42620</v>
      </c>
      <c r="O165" s="54"/>
      <c r="P165" s="54"/>
      <c r="Q165" s="198"/>
      <c r="R165" s="54"/>
      <c r="S165" s="54"/>
      <c r="T165" s="37"/>
      <c r="U165" s="54"/>
      <c r="V165" s="37"/>
      <c r="W165" s="54"/>
      <c r="X165" s="37"/>
      <c r="Y165" s="54"/>
      <c r="Z165" s="37"/>
      <c r="AA165" s="54"/>
      <c r="AB165" s="37"/>
      <c r="AC165" s="54"/>
      <c r="AD165" s="37"/>
    </row>
    <row r="166" spans="1:30" ht="12.75" customHeight="1">
      <c r="A166" s="129">
        <v>55</v>
      </c>
      <c r="B166" s="130">
        <v>42473</v>
      </c>
      <c r="C166" s="130"/>
      <c r="D166" s="131" t="s">
        <v>649</v>
      </c>
      <c r="E166" s="132" t="s">
        <v>545</v>
      </c>
      <c r="F166" s="133">
        <v>88</v>
      </c>
      <c r="G166" s="132"/>
      <c r="H166" s="132">
        <v>103</v>
      </c>
      <c r="I166" s="134">
        <v>103</v>
      </c>
      <c r="J166" s="135" t="s">
        <v>631</v>
      </c>
      <c r="K166" s="136">
        <v>15</v>
      </c>
      <c r="L166" s="137">
        <v>0.170454545454545</v>
      </c>
      <c r="M166" s="132" t="s">
        <v>547</v>
      </c>
      <c r="N166" s="138">
        <v>42530</v>
      </c>
      <c r="O166" s="54"/>
      <c r="P166" s="54"/>
      <c r="Q166" s="198"/>
      <c r="R166" s="54"/>
      <c r="S166" s="54"/>
      <c r="T166" s="37"/>
      <c r="U166" s="54"/>
      <c r="V166" s="37"/>
      <c r="W166" s="54"/>
      <c r="X166" s="37"/>
      <c r="Y166" s="54"/>
      <c r="Z166" s="37"/>
      <c r="AA166" s="54"/>
      <c r="AB166" s="37"/>
      <c r="AC166" s="54"/>
      <c r="AD166" s="37"/>
    </row>
    <row r="167" spans="1:30" ht="12.75" customHeight="1">
      <c r="A167" s="129">
        <v>56</v>
      </c>
      <c r="B167" s="130">
        <v>42492</v>
      </c>
      <c r="C167" s="130"/>
      <c r="D167" s="131" t="s">
        <v>650</v>
      </c>
      <c r="E167" s="132" t="s">
        <v>545</v>
      </c>
      <c r="F167" s="133">
        <v>127.5</v>
      </c>
      <c r="G167" s="132"/>
      <c r="H167" s="132">
        <v>148</v>
      </c>
      <c r="I167" s="134" t="s">
        <v>651</v>
      </c>
      <c r="J167" s="135" t="s">
        <v>631</v>
      </c>
      <c r="K167" s="136">
        <f>H167-F167</f>
        <v>20.5</v>
      </c>
      <c r="L167" s="137">
        <f>K167/F167</f>
        <v>0.1607843137254902</v>
      </c>
      <c r="M167" s="132" t="s">
        <v>547</v>
      </c>
      <c r="N167" s="138">
        <v>42564</v>
      </c>
      <c r="O167" s="54"/>
      <c r="P167" s="54"/>
      <c r="Q167" s="198"/>
      <c r="R167" s="54"/>
      <c r="S167" s="54"/>
      <c r="T167" s="37"/>
      <c r="U167" s="54"/>
      <c r="V167" s="37"/>
      <c r="W167" s="54"/>
      <c r="X167" s="37"/>
      <c r="Y167" s="54"/>
      <c r="Z167" s="37"/>
      <c r="AA167" s="54"/>
      <c r="AB167" s="37"/>
      <c r="AC167" s="54"/>
      <c r="AD167" s="37"/>
    </row>
    <row r="168" spans="1:30" ht="12.75" customHeight="1">
      <c r="A168" s="129">
        <v>57</v>
      </c>
      <c r="B168" s="130">
        <v>42493</v>
      </c>
      <c r="C168" s="130"/>
      <c r="D168" s="131" t="s">
        <v>652</v>
      </c>
      <c r="E168" s="132" t="s">
        <v>545</v>
      </c>
      <c r="F168" s="133">
        <v>675</v>
      </c>
      <c r="G168" s="132"/>
      <c r="H168" s="132">
        <v>815</v>
      </c>
      <c r="I168" s="134" t="s">
        <v>653</v>
      </c>
      <c r="J168" s="135" t="s">
        <v>631</v>
      </c>
      <c r="K168" s="136">
        <f>H168-F168</f>
        <v>140</v>
      </c>
      <c r="L168" s="137">
        <f>K168/F168</f>
        <v>0.2074074074074074</v>
      </c>
      <c r="M168" s="132" t="s">
        <v>547</v>
      </c>
      <c r="N168" s="138">
        <v>43154</v>
      </c>
      <c r="O168" s="54"/>
      <c r="P168" s="54"/>
      <c r="Q168" s="198"/>
      <c r="R168" s="54"/>
      <c r="S168" s="54"/>
      <c r="T168" s="37"/>
      <c r="U168" s="54"/>
      <c r="V168" s="37"/>
      <c r="W168" s="54"/>
      <c r="X168" s="37"/>
      <c r="Y168" s="54"/>
      <c r="Z168" s="37"/>
      <c r="AA168" s="54"/>
      <c r="AB168" s="37"/>
      <c r="AC168" s="54"/>
      <c r="AD168" s="37"/>
    </row>
    <row r="169" spans="1:30" ht="12.75" customHeight="1">
      <c r="A169" s="139">
        <v>58</v>
      </c>
      <c r="B169" s="140">
        <v>42522</v>
      </c>
      <c r="C169" s="140"/>
      <c r="D169" s="141" t="s">
        <v>654</v>
      </c>
      <c r="E169" s="142" t="s">
        <v>545</v>
      </c>
      <c r="F169" s="143">
        <v>500</v>
      </c>
      <c r="G169" s="143"/>
      <c r="H169" s="144">
        <v>232.5</v>
      </c>
      <c r="I169" s="144" t="s">
        <v>655</v>
      </c>
      <c r="J169" s="145" t="s">
        <v>656</v>
      </c>
      <c r="K169" s="146">
        <f>H169-F169</f>
        <v>-267.5</v>
      </c>
      <c r="L169" s="147">
        <f>K169/F169</f>
        <v>-0.535</v>
      </c>
      <c r="M169" s="143" t="s">
        <v>557</v>
      </c>
      <c r="N169" s="140">
        <v>43735</v>
      </c>
      <c r="O169" s="54"/>
      <c r="P169" s="54"/>
      <c r="Q169" s="198"/>
      <c r="R169" s="54"/>
      <c r="S169" s="54"/>
      <c r="T169" s="37"/>
      <c r="U169" s="54"/>
      <c r="V169" s="37"/>
      <c r="W169" s="54"/>
      <c r="X169" s="37"/>
      <c r="Y169" s="54"/>
      <c r="Z169" s="37"/>
      <c r="AA169" s="54"/>
      <c r="AB169" s="37"/>
      <c r="AC169" s="54"/>
      <c r="AD169" s="37"/>
    </row>
    <row r="170" spans="1:30" ht="12.75" customHeight="1">
      <c r="A170" s="129">
        <v>59</v>
      </c>
      <c r="B170" s="130">
        <v>42527</v>
      </c>
      <c r="C170" s="130"/>
      <c r="D170" s="131" t="s">
        <v>503</v>
      </c>
      <c r="E170" s="132" t="s">
        <v>545</v>
      </c>
      <c r="F170" s="133">
        <v>110</v>
      </c>
      <c r="G170" s="132"/>
      <c r="H170" s="132">
        <v>126.5</v>
      </c>
      <c r="I170" s="134">
        <v>125</v>
      </c>
      <c r="J170" s="135" t="s">
        <v>583</v>
      </c>
      <c r="K170" s="136">
        <f>H170-F170</f>
        <v>16.5</v>
      </c>
      <c r="L170" s="137">
        <f>K170/F170</f>
        <v>0.15</v>
      </c>
      <c r="M170" s="132" t="s">
        <v>547</v>
      </c>
      <c r="N170" s="138">
        <v>42552</v>
      </c>
      <c r="O170" s="54"/>
      <c r="P170" s="54"/>
      <c r="Q170" s="198"/>
      <c r="R170" s="54"/>
      <c r="S170" s="54"/>
      <c r="T170" s="37"/>
      <c r="U170" s="54"/>
      <c r="V170" s="37"/>
      <c r="W170" s="54"/>
      <c r="X170" s="37"/>
      <c r="Y170" s="54"/>
      <c r="Z170" s="37"/>
      <c r="AA170" s="54"/>
      <c r="AB170" s="37"/>
      <c r="AC170" s="54"/>
      <c r="AD170" s="37"/>
    </row>
    <row r="171" spans="1:30" ht="12.75" customHeight="1">
      <c r="A171" s="129">
        <v>60</v>
      </c>
      <c r="B171" s="130">
        <v>42538</v>
      </c>
      <c r="C171" s="130"/>
      <c r="D171" s="131" t="s">
        <v>657</v>
      </c>
      <c r="E171" s="132" t="s">
        <v>545</v>
      </c>
      <c r="F171" s="133">
        <v>44</v>
      </c>
      <c r="G171" s="132"/>
      <c r="H171" s="132">
        <v>69.5</v>
      </c>
      <c r="I171" s="134">
        <v>69.5</v>
      </c>
      <c r="J171" s="135" t="s">
        <v>658</v>
      </c>
      <c r="K171" s="136">
        <f>H171-F171</f>
        <v>25.5</v>
      </c>
      <c r="L171" s="137">
        <f>K171/F171</f>
        <v>0.5795454545454546</v>
      </c>
      <c r="M171" s="132" t="s">
        <v>547</v>
      </c>
      <c r="N171" s="138">
        <v>42977</v>
      </c>
      <c r="O171" s="54"/>
      <c r="P171" s="54"/>
      <c r="Q171" s="198"/>
      <c r="R171" s="54"/>
      <c r="S171" s="54"/>
      <c r="T171" s="37"/>
      <c r="U171" s="54"/>
      <c r="V171" s="37"/>
      <c r="W171" s="54"/>
      <c r="X171" s="37"/>
      <c r="Y171" s="54"/>
      <c r="Z171" s="37"/>
      <c r="AA171" s="54"/>
      <c r="AB171" s="37"/>
      <c r="AC171" s="54"/>
      <c r="AD171" s="37"/>
    </row>
    <row r="172" spans="1:30" ht="12.75" customHeight="1">
      <c r="A172" s="129">
        <v>61</v>
      </c>
      <c r="B172" s="130">
        <v>42549</v>
      </c>
      <c r="C172" s="130"/>
      <c r="D172" s="131" t="s">
        <v>659</v>
      </c>
      <c r="E172" s="132" t="s">
        <v>545</v>
      </c>
      <c r="F172" s="133">
        <v>262.5</v>
      </c>
      <c r="G172" s="132"/>
      <c r="H172" s="132">
        <v>340</v>
      </c>
      <c r="I172" s="134">
        <v>333</v>
      </c>
      <c r="J172" s="135" t="s">
        <v>660</v>
      </c>
      <c r="K172" s="136">
        <v>77.5</v>
      </c>
      <c r="L172" s="137">
        <v>0.295238095238095</v>
      </c>
      <c r="M172" s="132" t="s">
        <v>547</v>
      </c>
      <c r="N172" s="138">
        <v>43017</v>
      </c>
      <c r="O172" s="54"/>
      <c r="P172" s="54"/>
      <c r="Q172" s="198"/>
      <c r="R172" s="54"/>
      <c r="S172" s="54"/>
      <c r="T172" s="37"/>
      <c r="U172" s="54"/>
      <c r="V172" s="37"/>
      <c r="W172" s="54"/>
      <c r="X172" s="37"/>
      <c r="Y172" s="54"/>
      <c r="Z172" s="37"/>
      <c r="AA172" s="54"/>
      <c r="AB172" s="37"/>
      <c r="AC172" s="54"/>
      <c r="AD172" s="37"/>
    </row>
    <row r="173" spans="1:30" ht="12.75" customHeight="1">
      <c r="A173" s="129">
        <v>62</v>
      </c>
      <c r="B173" s="130">
        <v>42549</v>
      </c>
      <c r="C173" s="130"/>
      <c r="D173" s="131" t="s">
        <v>661</v>
      </c>
      <c r="E173" s="132" t="s">
        <v>545</v>
      </c>
      <c r="F173" s="133">
        <v>840</v>
      </c>
      <c r="G173" s="132"/>
      <c r="H173" s="132">
        <v>1230</v>
      </c>
      <c r="I173" s="134">
        <v>1230</v>
      </c>
      <c r="J173" s="135" t="s">
        <v>631</v>
      </c>
      <c r="K173" s="136">
        <v>390</v>
      </c>
      <c r="L173" s="137">
        <v>0.464285714285714</v>
      </c>
      <c r="M173" s="132" t="s">
        <v>547</v>
      </c>
      <c r="N173" s="138">
        <v>42649</v>
      </c>
      <c r="O173" s="54"/>
      <c r="P173" s="54"/>
      <c r="Q173" s="198"/>
      <c r="R173" s="54"/>
      <c r="S173" s="54"/>
      <c r="T173" s="37"/>
      <c r="U173" s="54"/>
      <c r="V173" s="37"/>
      <c r="W173" s="54"/>
      <c r="X173" s="37"/>
      <c r="Y173" s="54"/>
      <c r="Z173" s="37"/>
      <c r="AA173" s="54"/>
      <c r="AB173" s="37"/>
      <c r="AC173" s="54"/>
      <c r="AD173" s="37"/>
    </row>
    <row r="174" spans="1:30" ht="12.75" customHeight="1">
      <c r="A174" s="152">
        <v>63</v>
      </c>
      <c r="B174" s="153">
        <v>42556</v>
      </c>
      <c r="C174" s="153"/>
      <c r="D174" s="154" t="s">
        <v>662</v>
      </c>
      <c r="E174" s="155" t="s">
        <v>545</v>
      </c>
      <c r="F174" s="155">
        <v>395</v>
      </c>
      <c r="G174" s="156"/>
      <c r="H174" s="156">
        <f>(468.5+342.5)/2</f>
        <v>405.5</v>
      </c>
      <c r="I174" s="156">
        <v>510</v>
      </c>
      <c r="J174" s="157" t="s">
        <v>663</v>
      </c>
      <c r="K174" s="158">
        <f aca="true" t="shared" si="33" ref="K174:K180">H174-F174</f>
        <v>10.5</v>
      </c>
      <c r="L174" s="159">
        <f aca="true" t="shared" si="34" ref="L174:L180">K174/F174</f>
        <v>0.026582278481012658</v>
      </c>
      <c r="M174" s="155" t="s">
        <v>564</v>
      </c>
      <c r="N174" s="153">
        <v>43606</v>
      </c>
      <c r="O174" s="54"/>
      <c r="P174" s="54"/>
      <c r="Q174" s="198"/>
      <c r="R174" s="54"/>
      <c r="S174" s="54"/>
      <c r="T174" s="37"/>
      <c r="U174" s="54"/>
      <c r="V174" s="37"/>
      <c r="W174" s="54"/>
      <c r="X174" s="37"/>
      <c r="Y174" s="54"/>
      <c r="Z174" s="37"/>
      <c r="AA174" s="54"/>
      <c r="AB174" s="37"/>
      <c r="AC174" s="54"/>
      <c r="AD174" s="37"/>
    </row>
    <row r="175" spans="1:30" ht="12.75" customHeight="1">
      <c r="A175" s="139">
        <v>64</v>
      </c>
      <c r="B175" s="140">
        <v>42584</v>
      </c>
      <c r="C175" s="140"/>
      <c r="D175" s="141" t="s">
        <v>664</v>
      </c>
      <c r="E175" s="142" t="s">
        <v>556</v>
      </c>
      <c r="F175" s="143">
        <f>169.5-12.8</f>
        <v>156.7</v>
      </c>
      <c r="G175" s="143"/>
      <c r="H175" s="144">
        <v>77</v>
      </c>
      <c r="I175" s="144" t="s">
        <v>665</v>
      </c>
      <c r="J175" s="145" t="s">
        <v>666</v>
      </c>
      <c r="K175" s="146">
        <f t="shared" si="33"/>
        <v>-79.69999999999999</v>
      </c>
      <c r="L175" s="147">
        <f t="shared" si="34"/>
        <v>-0.5086151882578175</v>
      </c>
      <c r="M175" s="143" t="s">
        <v>557</v>
      </c>
      <c r="N175" s="140">
        <v>43522</v>
      </c>
      <c r="O175" s="54"/>
      <c r="P175" s="54"/>
      <c r="Q175" s="198"/>
      <c r="R175" s="54"/>
      <c r="S175" s="54"/>
      <c r="T175" s="37"/>
      <c r="U175" s="54"/>
      <c r="V175" s="37"/>
      <c r="W175" s="54"/>
      <c r="X175" s="37"/>
      <c r="Y175" s="54"/>
      <c r="Z175" s="37"/>
      <c r="AA175" s="54"/>
      <c r="AB175" s="37"/>
      <c r="AC175" s="54"/>
      <c r="AD175" s="37"/>
    </row>
    <row r="176" spans="1:30" ht="12.75" customHeight="1">
      <c r="A176" s="139">
        <v>65</v>
      </c>
      <c r="B176" s="140">
        <v>42586</v>
      </c>
      <c r="C176" s="140"/>
      <c r="D176" s="141" t="s">
        <v>667</v>
      </c>
      <c r="E176" s="142" t="s">
        <v>545</v>
      </c>
      <c r="F176" s="143">
        <v>400</v>
      </c>
      <c r="G176" s="143"/>
      <c r="H176" s="144">
        <v>305</v>
      </c>
      <c r="I176" s="144">
        <v>475</v>
      </c>
      <c r="J176" s="145" t="s">
        <v>668</v>
      </c>
      <c r="K176" s="146">
        <f t="shared" si="33"/>
        <v>-95</v>
      </c>
      <c r="L176" s="147">
        <f t="shared" si="34"/>
        <v>-0.2375</v>
      </c>
      <c r="M176" s="143" t="s">
        <v>557</v>
      </c>
      <c r="N176" s="140">
        <v>43606</v>
      </c>
      <c r="O176" s="54"/>
      <c r="P176" s="54"/>
      <c r="Q176" s="198"/>
      <c r="R176" s="54"/>
      <c r="S176" s="54"/>
      <c r="T176" s="37"/>
      <c r="U176" s="54"/>
      <c r="V176" s="37"/>
      <c r="W176" s="54"/>
      <c r="X176" s="37"/>
      <c r="Y176" s="54"/>
      <c r="Z176" s="37"/>
      <c r="AA176" s="54"/>
      <c r="AB176" s="37"/>
      <c r="AC176" s="54"/>
      <c r="AD176" s="37"/>
    </row>
    <row r="177" spans="1:30" ht="12.75" customHeight="1">
      <c r="A177" s="129">
        <v>66</v>
      </c>
      <c r="B177" s="130">
        <v>42593</v>
      </c>
      <c r="C177" s="130"/>
      <c r="D177" s="131" t="s">
        <v>669</v>
      </c>
      <c r="E177" s="132" t="s">
        <v>545</v>
      </c>
      <c r="F177" s="133">
        <v>86.5</v>
      </c>
      <c r="G177" s="132"/>
      <c r="H177" s="132">
        <v>130</v>
      </c>
      <c r="I177" s="134">
        <v>130</v>
      </c>
      <c r="J177" s="135" t="s">
        <v>670</v>
      </c>
      <c r="K177" s="136">
        <f t="shared" si="33"/>
        <v>43.5</v>
      </c>
      <c r="L177" s="137">
        <f t="shared" si="34"/>
        <v>0.5028901734104047</v>
      </c>
      <c r="M177" s="132" t="s">
        <v>547</v>
      </c>
      <c r="N177" s="138">
        <v>43091</v>
      </c>
      <c r="O177" s="54"/>
      <c r="P177" s="54"/>
      <c r="Q177" s="198"/>
      <c r="R177" s="54"/>
      <c r="S177" s="54"/>
      <c r="T177" s="37"/>
      <c r="U177" s="54"/>
      <c r="V177" s="37"/>
      <c r="W177" s="54"/>
      <c r="X177" s="37"/>
      <c r="Y177" s="54"/>
      <c r="Z177" s="37"/>
      <c r="AA177" s="54"/>
      <c r="AB177" s="37"/>
      <c r="AC177" s="54"/>
      <c r="AD177" s="37"/>
    </row>
    <row r="178" spans="1:30" ht="12.75" customHeight="1">
      <c r="A178" s="139">
        <v>67</v>
      </c>
      <c r="B178" s="140">
        <v>42600</v>
      </c>
      <c r="C178" s="140"/>
      <c r="D178" s="141" t="s">
        <v>119</v>
      </c>
      <c r="E178" s="142" t="s">
        <v>545</v>
      </c>
      <c r="F178" s="143">
        <v>133.5</v>
      </c>
      <c r="G178" s="143"/>
      <c r="H178" s="144">
        <v>126.5</v>
      </c>
      <c r="I178" s="144">
        <v>178</v>
      </c>
      <c r="J178" s="145" t="s">
        <v>671</v>
      </c>
      <c r="K178" s="146">
        <f t="shared" si="33"/>
        <v>-7</v>
      </c>
      <c r="L178" s="147">
        <f t="shared" si="34"/>
        <v>-0.052434456928838954</v>
      </c>
      <c r="M178" s="143" t="s">
        <v>557</v>
      </c>
      <c r="N178" s="140">
        <v>42615</v>
      </c>
      <c r="O178" s="54"/>
      <c r="P178" s="54"/>
      <c r="Q178" s="198"/>
      <c r="R178" s="54"/>
      <c r="S178" s="54"/>
      <c r="T178" s="37"/>
      <c r="U178" s="54"/>
      <c r="V178" s="37"/>
      <c r="W178" s="54"/>
      <c r="X178" s="37"/>
      <c r="Y178" s="54"/>
      <c r="Z178" s="37"/>
      <c r="AA178" s="54"/>
      <c r="AB178" s="37"/>
      <c r="AC178" s="54"/>
      <c r="AD178" s="37"/>
    </row>
    <row r="179" spans="1:30" ht="12.75" customHeight="1">
      <c r="A179" s="129">
        <v>68</v>
      </c>
      <c r="B179" s="130">
        <v>42613</v>
      </c>
      <c r="C179" s="130"/>
      <c r="D179" s="131" t="s">
        <v>672</v>
      </c>
      <c r="E179" s="132" t="s">
        <v>545</v>
      </c>
      <c r="F179" s="133">
        <v>560</v>
      </c>
      <c r="G179" s="132"/>
      <c r="H179" s="132">
        <v>725</v>
      </c>
      <c r="I179" s="134">
        <v>725</v>
      </c>
      <c r="J179" s="135" t="s">
        <v>577</v>
      </c>
      <c r="K179" s="136">
        <f t="shared" si="33"/>
        <v>165</v>
      </c>
      <c r="L179" s="137">
        <f t="shared" si="34"/>
        <v>0.29464285714285715</v>
      </c>
      <c r="M179" s="132" t="s">
        <v>547</v>
      </c>
      <c r="N179" s="138">
        <v>42456</v>
      </c>
      <c r="O179" s="54"/>
      <c r="P179" s="54"/>
      <c r="Q179" s="198"/>
      <c r="R179" s="54"/>
      <c r="S179" s="54"/>
      <c r="T179" s="37"/>
      <c r="U179" s="54"/>
      <c r="V179" s="37"/>
      <c r="W179" s="54"/>
      <c r="X179" s="37"/>
      <c r="Y179" s="54"/>
      <c r="Z179" s="37"/>
      <c r="AA179" s="54"/>
      <c r="AB179" s="37"/>
      <c r="AC179" s="54"/>
      <c r="AD179" s="37"/>
    </row>
    <row r="180" spans="1:30" ht="12.75" customHeight="1">
      <c r="A180" s="129">
        <v>69</v>
      </c>
      <c r="B180" s="130">
        <v>42614</v>
      </c>
      <c r="C180" s="130"/>
      <c r="D180" s="131" t="s">
        <v>673</v>
      </c>
      <c r="E180" s="132" t="s">
        <v>545</v>
      </c>
      <c r="F180" s="133">
        <v>160.5</v>
      </c>
      <c r="G180" s="132"/>
      <c r="H180" s="132">
        <v>210</v>
      </c>
      <c r="I180" s="134">
        <v>210</v>
      </c>
      <c r="J180" s="135" t="s">
        <v>577</v>
      </c>
      <c r="K180" s="136">
        <f t="shared" si="33"/>
        <v>49.5</v>
      </c>
      <c r="L180" s="137">
        <f t="shared" si="34"/>
        <v>0.308411214953271</v>
      </c>
      <c r="M180" s="132" t="s">
        <v>547</v>
      </c>
      <c r="N180" s="138">
        <v>42871</v>
      </c>
      <c r="O180" s="54"/>
      <c r="P180" s="54"/>
      <c r="Q180" s="198"/>
      <c r="R180" s="54"/>
      <c r="S180" s="54"/>
      <c r="T180" s="37"/>
      <c r="U180" s="54"/>
      <c r="V180" s="37"/>
      <c r="W180" s="54"/>
      <c r="X180" s="37"/>
      <c r="Y180" s="54"/>
      <c r="Z180" s="37"/>
      <c r="AA180" s="54"/>
      <c r="AB180" s="37"/>
      <c r="AC180" s="54"/>
      <c r="AD180" s="37"/>
    </row>
    <row r="181" spans="1:30" ht="12.75" customHeight="1">
      <c r="A181" s="129">
        <v>70</v>
      </c>
      <c r="B181" s="130">
        <v>42646</v>
      </c>
      <c r="C181" s="130"/>
      <c r="D181" s="131" t="s">
        <v>396</v>
      </c>
      <c r="E181" s="132" t="s">
        <v>545</v>
      </c>
      <c r="F181" s="133">
        <v>430</v>
      </c>
      <c r="G181" s="132"/>
      <c r="H181" s="132">
        <v>596</v>
      </c>
      <c r="I181" s="134">
        <v>575</v>
      </c>
      <c r="J181" s="135" t="s">
        <v>674</v>
      </c>
      <c r="K181" s="136">
        <v>166</v>
      </c>
      <c r="L181" s="137">
        <v>0.386046511627907</v>
      </c>
      <c r="M181" s="132" t="s">
        <v>547</v>
      </c>
      <c r="N181" s="138">
        <v>42769</v>
      </c>
      <c r="O181" s="54"/>
      <c r="P181" s="54"/>
      <c r="Q181" s="198"/>
      <c r="R181" s="54"/>
      <c r="S181" s="54"/>
      <c r="T181" s="37"/>
      <c r="U181" s="54"/>
      <c r="V181" s="37"/>
      <c r="W181" s="54"/>
      <c r="X181" s="37"/>
      <c r="Y181" s="54"/>
      <c r="Z181" s="37"/>
      <c r="AA181" s="54"/>
      <c r="AB181" s="37"/>
      <c r="AC181" s="54"/>
      <c r="AD181" s="37"/>
    </row>
    <row r="182" spans="1:30" ht="12.75" customHeight="1">
      <c r="A182" s="129">
        <v>71</v>
      </c>
      <c r="B182" s="130">
        <v>42657</v>
      </c>
      <c r="C182" s="130"/>
      <c r="D182" s="131" t="s">
        <v>675</v>
      </c>
      <c r="E182" s="132" t="s">
        <v>545</v>
      </c>
      <c r="F182" s="133">
        <v>280</v>
      </c>
      <c r="G182" s="132"/>
      <c r="H182" s="132">
        <v>345</v>
      </c>
      <c r="I182" s="134">
        <v>345</v>
      </c>
      <c r="J182" s="135" t="s">
        <v>577</v>
      </c>
      <c r="K182" s="136">
        <f aca="true" t="shared" si="35" ref="K182:K187">H182-F182</f>
        <v>65</v>
      </c>
      <c r="L182" s="137">
        <f>K182/F182</f>
        <v>0.23214285714285715</v>
      </c>
      <c r="M182" s="132" t="s">
        <v>547</v>
      </c>
      <c r="N182" s="138">
        <v>42814</v>
      </c>
      <c r="O182" s="54"/>
      <c r="P182" s="54"/>
      <c r="Q182" s="198"/>
      <c r="R182" s="54"/>
      <c r="S182" s="54"/>
      <c r="T182" s="37"/>
      <c r="U182" s="54"/>
      <c r="V182" s="37"/>
      <c r="W182" s="54"/>
      <c r="X182" s="37"/>
      <c r="Y182" s="54"/>
      <c r="Z182" s="37"/>
      <c r="AA182" s="54"/>
      <c r="AB182" s="37"/>
      <c r="AC182" s="54"/>
      <c r="AD182" s="37"/>
    </row>
    <row r="183" spans="1:30" ht="12.75" customHeight="1">
      <c r="A183" s="129">
        <v>72</v>
      </c>
      <c r="B183" s="130">
        <v>42657</v>
      </c>
      <c r="C183" s="130"/>
      <c r="D183" s="131" t="s">
        <v>676</v>
      </c>
      <c r="E183" s="132" t="s">
        <v>545</v>
      </c>
      <c r="F183" s="133">
        <v>245</v>
      </c>
      <c r="G183" s="132"/>
      <c r="H183" s="132">
        <v>325.5</v>
      </c>
      <c r="I183" s="134">
        <v>330</v>
      </c>
      <c r="J183" s="135" t="s">
        <v>677</v>
      </c>
      <c r="K183" s="136">
        <f t="shared" si="35"/>
        <v>80.5</v>
      </c>
      <c r="L183" s="137">
        <f>K183/F183</f>
        <v>0.32857142857142857</v>
      </c>
      <c r="M183" s="132" t="s">
        <v>547</v>
      </c>
      <c r="N183" s="138">
        <v>42769</v>
      </c>
      <c r="O183" s="54"/>
      <c r="P183" s="54"/>
      <c r="Q183" s="198"/>
      <c r="R183" s="54"/>
      <c r="S183" s="54"/>
      <c r="T183" s="37"/>
      <c r="U183" s="54"/>
      <c r="V183" s="37"/>
      <c r="W183" s="54"/>
      <c r="X183" s="37"/>
      <c r="Y183" s="54"/>
      <c r="Z183" s="37"/>
      <c r="AA183" s="54"/>
      <c r="AB183" s="37"/>
      <c r="AC183" s="54"/>
      <c r="AD183" s="37"/>
    </row>
    <row r="184" spans="1:30" ht="12.75" customHeight="1">
      <c r="A184" s="129">
        <v>73</v>
      </c>
      <c r="B184" s="130">
        <v>42660</v>
      </c>
      <c r="C184" s="130"/>
      <c r="D184" s="131" t="s">
        <v>678</v>
      </c>
      <c r="E184" s="132" t="s">
        <v>545</v>
      </c>
      <c r="F184" s="133">
        <v>125</v>
      </c>
      <c r="G184" s="132"/>
      <c r="H184" s="132">
        <v>160</v>
      </c>
      <c r="I184" s="134">
        <v>160</v>
      </c>
      <c r="J184" s="135" t="s">
        <v>631</v>
      </c>
      <c r="K184" s="136">
        <f t="shared" si="35"/>
        <v>35</v>
      </c>
      <c r="L184" s="137">
        <v>0.28</v>
      </c>
      <c r="M184" s="132" t="s">
        <v>547</v>
      </c>
      <c r="N184" s="138">
        <v>42803</v>
      </c>
      <c r="O184" s="54"/>
      <c r="P184" s="54"/>
      <c r="Q184" s="198"/>
      <c r="R184" s="54"/>
      <c r="S184" s="54"/>
      <c r="T184" s="37"/>
      <c r="U184" s="54"/>
      <c r="V184" s="37"/>
      <c r="W184" s="54"/>
      <c r="X184" s="37"/>
      <c r="Y184" s="54"/>
      <c r="Z184" s="37"/>
      <c r="AA184" s="54"/>
      <c r="AB184" s="37"/>
      <c r="AC184" s="54"/>
      <c r="AD184" s="37"/>
    </row>
    <row r="185" spans="1:30" ht="12.75" customHeight="1">
      <c r="A185" s="129">
        <v>74</v>
      </c>
      <c r="B185" s="130">
        <v>42660</v>
      </c>
      <c r="C185" s="130"/>
      <c r="D185" s="131" t="s">
        <v>679</v>
      </c>
      <c r="E185" s="132" t="s">
        <v>545</v>
      </c>
      <c r="F185" s="133">
        <v>114</v>
      </c>
      <c r="G185" s="132"/>
      <c r="H185" s="132">
        <v>145</v>
      </c>
      <c r="I185" s="134">
        <v>145</v>
      </c>
      <c r="J185" s="135" t="s">
        <v>631</v>
      </c>
      <c r="K185" s="136">
        <f t="shared" si="35"/>
        <v>31</v>
      </c>
      <c r="L185" s="137">
        <f>K185/F185</f>
        <v>0.2719298245614035</v>
      </c>
      <c r="M185" s="132" t="s">
        <v>547</v>
      </c>
      <c r="N185" s="138">
        <v>42859</v>
      </c>
      <c r="O185" s="54"/>
      <c r="P185" s="54"/>
      <c r="Q185" s="198"/>
      <c r="R185" s="54"/>
      <c r="S185" s="54"/>
      <c r="T185" s="37"/>
      <c r="U185" s="54"/>
      <c r="V185" s="37"/>
      <c r="W185" s="54"/>
      <c r="X185" s="37"/>
      <c r="Y185" s="54"/>
      <c r="Z185" s="37"/>
      <c r="AA185" s="54"/>
      <c r="AB185" s="37"/>
      <c r="AC185" s="54"/>
      <c r="AD185" s="37"/>
    </row>
    <row r="186" spans="1:30" ht="12.75" customHeight="1">
      <c r="A186" s="129">
        <v>75</v>
      </c>
      <c r="B186" s="130">
        <v>42660</v>
      </c>
      <c r="C186" s="130"/>
      <c r="D186" s="131" t="s">
        <v>680</v>
      </c>
      <c r="E186" s="132" t="s">
        <v>545</v>
      </c>
      <c r="F186" s="133">
        <v>212</v>
      </c>
      <c r="G186" s="132"/>
      <c r="H186" s="132">
        <v>280</v>
      </c>
      <c r="I186" s="134">
        <v>276</v>
      </c>
      <c r="J186" s="135" t="s">
        <v>681</v>
      </c>
      <c r="K186" s="136">
        <f t="shared" si="35"/>
        <v>68</v>
      </c>
      <c r="L186" s="137">
        <f>K186/F186</f>
        <v>0.32075471698113206</v>
      </c>
      <c r="M186" s="132" t="s">
        <v>547</v>
      </c>
      <c r="N186" s="138">
        <v>42858</v>
      </c>
      <c r="O186" s="54"/>
      <c r="P186" s="54"/>
      <c r="Q186" s="198"/>
      <c r="R186" s="54"/>
      <c r="S186" s="54"/>
      <c r="T186" s="37"/>
      <c r="U186" s="54"/>
      <c r="V186" s="37"/>
      <c r="W186" s="54"/>
      <c r="X186" s="37"/>
      <c r="Y186" s="54"/>
      <c r="Z186" s="37"/>
      <c r="AA186" s="54"/>
      <c r="AB186" s="37"/>
      <c r="AC186" s="54"/>
      <c r="AD186" s="37"/>
    </row>
    <row r="187" spans="1:30" ht="12.75" customHeight="1">
      <c r="A187" s="129">
        <v>76</v>
      </c>
      <c r="B187" s="130">
        <v>42678</v>
      </c>
      <c r="C187" s="130"/>
      <c r="D187" s="131" t="s">
        <v>439</v>
      </c>
      <c r="E187" s="132" t="s">
        <v>545</v>
      </c>
      <c r="F187" s="133">
        <v>155</v>
      </c>
      <c r="G187" s="132"/>
      <c r="H187" s="132">
        <v>210</v>
      </c>
      <c r="I187" s="134">
        <v>210</v>
      </c>
      <c r="J187" s="135" t="s">
        <v>682</v>
      </c>
      <c r="K187" s="136">
        <f t="shared" si="35"/>
        <v>55</v>
      </c>
      <c r="L187" s="137">
        <f>K187/F187</f>
        <v>0.3548387096774194</v>
      </c>
      <c r="M187" s="132" t="s">
        <v>547</v>
      </c>
      <c r="N187" s="138">
        <v>42944</v>
      </c>
      <c r="O187" s="54"/>
      <c r="P187" s="54"/>
      <c r="Q187" s="198"/>
      <c r="R187" s="54"/>
      <c r="S187" s="54"/>
      <c r="T187" s="37"/>
      <c r="U187" s="54"/>
      <c r="V187" s="37"/>
      <c r="W187" s="54"/>
      <c r="X187" s="37"/>
      <c r="Y187" s="54"/>
      <c r="Z187" s="37"/>
      <c r="AA187" s="54"/>
      <c r="AB187" s="37"/>
      <c r="AC187" s="54"/>
      <c r="AD187" s="37"/>
    </row>
    <row r="188" spans="1:30" ht="12.75" customHeight="1">
      <c r="A188" s="139">
        <v>77</v>
      </c>
      <c r="B188" s="140">
        <v>42710</v>
      </c>
      <c r="C188" s="140"/>
      <c r="D188" s="141" t="s">
        <v>683</v>
      </c>
      <c r="E188" s="142" t="s">
        <v>545</v>
      </c>
      <c r="F188" s="143">
        <v>150.5</v>
      </c>
      <c r="G188" s="143"/>
      <c r="H188" s="144">
        <v>72.5</v>
      </c>
      <c r="I188" s="144">
        <v>174</v>
      </c>
      <c r="J188" s="145" t="s">
        <v>684</v>
      </c>
      <c r="K188" s="146">
        <v>-78</v>
      </c>
      <c r="L188" s="147">
        <v>-0.518272425249169</v>
      </c>
      <c r="M188" s="143" t="s">
        <v>557</v>
      </c>
      <c r="N188" s="140">
        <v>43333</v>
      </c>
      <c r="O188" s="54"/>
      <c r="P188" s="54"/>
      <c r="Q188" s="198"/>
      <c r="R188" s="54"/>
      <c r="S188" s="54"/>
      <c r="T188" s="37"/>
      <c r="U188" s="54"/>
      <c r="V188" s="37"/>
      <c r="W188" s="54"/>
      <c r="X188" s="37"/>
      <c r="Y188" s="54"/>
      <c r="Z188" s="37"/>
      <c r="AA188" s="54"/>
      <c r="AB188" s="37"/>
      <c r="AC188" s="54"/>
      <c r="AD188" s="37"/>
    </row>
    <row r="189" spans="1:30" ht="12.75" customHeight="1">
      <c r="A189" s="129">
        <v>78</v>
      </c>
      <c r="B189" s="130">
        <v>42712</v>
      </c>
      <c r="C189" s="130"/>
      <c r="D189" s="131" t="s">
        <v>685</v>
      </c>
      <c r="E189" s="132" t="s">
        <v>545</v>
      </c>
      <c r="F189" s="133">
        <v>380</v>
      </c>
      <c r="G189" s="132"/>
      <c r="H189" s="132">
        <v>478</v>
      </c>
      <c r="I189" s="134">
        <v>468</v>
      </c>
      <c r="J189" s="135" t="s">
        <v>631</v>
      </c>
      <c r="K189" s="136">
        <f>H189-F189</f>
        <v>98</v>
      </c>
      <c r="L189" s="137">
        <f>K189/F189</f>
        <v>0.2578947368421053</v>
      </c>
      <c r="M189" s="132" t="s">
        <v>547</v>
      </c>
      <c r="N189" s="138">
        <v>43025</v>
      </c>
      <c r="O189" s="54"/>
      <c r="P189" s="54"/>
      <c r="Q189" s="198"/>
      <c r="R189" s="54"/>
      <c r="S189" s="54"/>
      <c r="T189" s="37"/>
      <c r="U189" s="54"/>
      <c r="V189" s="37"/>
      <c r="W189" s="54"/>
      <c r="X189" s="37"/>
      <c r="Y189" s="54"/>
      <c r="Z189" s="37"/>
      <c r="AA189" s="54"/>
      <c r="AB189" s="37"/>
      <c r="AC189" s="54"/>
      <c r="AD189" s="37"/>
    </row>
    <row r="190" spans="1:30" ht="12.75" customHeight="1">
      <c r="A190" s="129">
        <v>79</v>
      </c>
      <c r="B190" s="130">
        <v>42734</v>
      </c>
      <c r="C190" s="130"/>
      <c r="D190" s="131" t="s">
        <v>118</v>
      </c>
      <c r="E190" s="132" t="s">
        <v>545</v>
      </c>
      <c r="F190" s="133">
        <v>305</v>
      </c>
      <c r="G190" s="132"/>
      <c r="H190" s="132">
        <v>375</v>
      </c>
      <c r="I190" s="134">
        <v>375</v>
      </c>
      <c r="J190" s="135" t="s">
        <v>631</v>
      </c>
      <c r="K190" s="136">
        <f>H190-F190</f>
        <v>70</v>
      </c>
      <c r="L190" s="137">
        <f>K190/F190</f>
        <v>0.22950819672131148</v>
      </c>
      <c r="M190" s="132" t="s">
        <v>547</v>
      </c>
      <c r="N190" s="138">
        <v>42768</v>
      </c>
      <c r="O190" s="54"/>
      <c r="P190" s="54"/>
      <c r="Q190" s="198"/>
      <c r="R190" s="54"/>
      <c r="S190" s="54"/>
      <c r="T190" s="37"/>
      <c r="U190" s="54"/>
      <c r="V190" s="37"/>
      <c r="W190" s="54"/>
      <c r="X190" s="37"/>
      <c r="Y190" s="54"/>
      <c r="Z190" s="37"/>
      <c r="AA190" s="54"/>
      <c r="AB190" s="37"/>
      <c r="AC190" s="54"/>
      <c r="AD190" s="37"/>
    </row>
    <row r="191" spans="1:30" ht="12.75" customHeight="1">
      <c r="A191" s="129">
        <v>80</v>
      </c>
      <c r="B191" s="130">
        <v>42739</v>
      </c>
      <c r="C191" s="130"/>
      <c r="D191" s="131" t="s">
        <v>102</v>
      </c>
      <c r="E191" s="132" t="s">
        <v>545</v>
      </c>
      <c r="F191" s="133">
        <v>99.5</v>
      </c>
      <c r="G191" s="132"/>
      <c r="H191" s="132">
        <v>158</v>
      </c>
      <c r="I191" s="134">
        <v>158</v>
      </c>
      <c r="J191" s="135" t="s">
        <v>631</v>
      </c>
      <c r="K191" s="136">
        <f>H191-F191</f>
        <v>58.5</v>
      </c>
      <c r="L191" s="137">
        <f>K191/F191</f>
        <v>0.5879396984924623</v>
      </c>
      <c r="M191" s="132" t="s">
        <v>547</v>
      </c>
      <c r="N191" s="138">
        <v>42898</v>
      </c>
      <c r="O191" s="54"/>
      <c r="P191" s="54"/>
      <c r="Q191" s="198"/>
      <c r="R191" s="54"/>
      <c r="S191" s="54"/>
      <c r="T191" s="37"/>
      <c r="U191" s="54"/>
      <c r="V191" s="37"/>
      <c r="W191" s="54"/>
      <c r="X191" s="37"/>
      <c r="Y191" s="54"/>
      <c r="Z191" s="37"/>
      <c r="AA191" s="54"/>
      <c r="AB191" s="37"/>
      <c r="AC191" s="54"/>
      <c r="AD191" s="37"/>
    </row>
    <row r="192" spans="1:30" ht="12.75" customHeight="1">
      <c r="A192" s="129">
        <v>81</v>
      </c>
      <c r="B192" s="130">
        <v>42739</v>
      </c>
      <c r="C192" s="130"/>
      <c r="D192" s="131" t="s">
        <v>102</v>
      </c>
      <c r="E192" s="132" t="s">
        <v>545</v>
      </c>
      <c r="F192" s="133">
        <v>99.5</v>
      </c>
      <c r="G192" s="132"/>
      <c r="H192" s="132">
        <v>158</v>
      </c>
      <c r="I192" s="134">
        <v>158</v>
      </c>
      <c r="J192" s="135" t="s">
        <v>631</v>
      </c>
      <c r="K192" s="136">
        <v>58.5</v>
      </c>
      <c r="L192" s="137">
        <v>0.587939698492462</v>
      </c>
      <c r="M192" s="132" t="s">
        <v>547</v>
      </c>
      <c r="N192" s="138">
        <v>42898</v>
      </c>
      <c r="O192" s="54"/>
      <c r="P192" s="54"/>
      <c r="Q192" s="198"/>
      <c r="R192" s="54"/>
      <c r="S192" s="54"/>
      <c r="T192" s="37"/>
      <c r="U192" s="54"/>
      <c r="V192" s="37"/>
      <c r="W192" s="54"/>
      <c r="X192" s="37"/>
      <c r="Y192" s="54"/>
      <c r="Z192" s="37"/>
      <c r="AA192" s="54"/>
      <c r="AB192" s="37"/>
      <c r="AC192" s="54"/>
      <c r="AD192" s="37"/>
    </row>
    <row r="193" spans="1:30" ht="12.75" customHeight="1">
      <c r="A193" s="129">
        <v>82</v>
      </c>
      <c r="B193" s="130">
        <v>42786</v>
      </c>
      <c r="C193" s="130"/>
      <c r="D193" s="131" t="s">
        <v>205</v>
      </c>
      <c r="E193" s="132" t="s">
        <v>545</v>
      </c>
      <c r="F193" s="133">
        <v>140.5</v>
      </c>
      <c r="G193" s="132"/>
      <c r="H193" s="132">
        <v>220</v>
      </c>
      <c r="I193" s="134">
        <v>220</v>
      </c>
      <c r="J193" s="135" t="s">
        <v>631</v>
      </c>
      <c r="K193" s="136">
        <f>H193-F193</f>
        <v>79.5</v>
      </c>
      <c r="L193" s="137">
        <f>K193/F193</f>
        <v>0.5658362989323843</v>
      </c>
      <c r="M193" s="132" t="s">
        <v>547</v>
      </c>
      <c r="N193" s="138">
        <v>42864</v>
      </c>
      <c r="O193" s="54"/>
      <c r="P193" s="54"/>
      <c r="Q193" s="198"/>
      <c r="R193" s="54"/>
      <c r="S193" s="54"/>
      <c r="T193" s="37"/>
      <c r="U193" s="54"/>
      <c r="V193" s="37"/>
      <c r="W193" s="54"/>
      <c r="X193" s="37"/>
      <c r="Y193" s="54"/>
      <c r="Z193" s="37"/>
      <c r="AA193" s="54"/>
      <c r="AB193" s="37"/>
      <c r="AC193" s="54"/>
      <c r="AD193" s="37"/>
    </row>
    <row r="194" spans="1:30" ht="12.75" customHeight="1">
      <c r="A194" s="129">
        <v>83</v>
      </c>
      <c r="B194" s="130">
        <v>42786</v>
      </c>
      <c r="C194" s="130"/>
      <c r="D194" s="131" t="s">
        <v>686</v>
      </c>
      <c r="E194" s="132" t="s">
        <v>545</v>
      </c>
      <c r="F194" s="133">
        <v>202.5</v>
      </c>
      <c r="G194" s="132"/>
      <c r="H194" s="132">
        <v>234</v>
      </c>
      <c r="I194" s="134">
        <v>234</v>
      </c>
      <c r="J194" s="135" t="s">
        <v>631</v>
      </c>
      <c r="K194" s="136">
        <v>31.5</v>
      </c>
      <c r="L194" s="137">
        <v>0.155555555555556</v>
      </c>
      <c r="M194" s="132" t="s">
        <v>547</v>
      </c>
      <c r="N194" s="138">
        <v>42836</v>
      </c>
      <c r="O194" s="54"/>
      <c r="P194" s="54"/>
      <c r="Q194" s="198"/>
      <c r="R194" s="54"/>
      <c r="S194" s="54"/>
      <c r="T194" s="37"/>
      <c r="U194" s="54"/>
      <c r="V194" s="37"/>
      <c r="W194" s="54"/>
      <c r="X194" s="37"/>
      <c r="Y194" s="54"/>
      <c r="Z194" s="37"/>
      <c r="AA194" s="54"/>
      <c r="AB194" s="37"/>
      <c r="AC194" s="54"/>
      <c r="AD194" s="37"/>
    </row>
    <row r="195" spans="1:30" ht="12.75" customHeight="1">
      <c r="A195" s="129">
        <v>84</v>
      </c>
      <c r="B195" s="130">
        <v>42818</v>
      </c>
      <c r="C195" s="130"/>
      <c r="D195" s="131" t="s">
        <v>687</v>
      </c>
      <c r="E195" s="132" t="s">
        <v>545</v>
      </c>
      <c r="F195" s="133">
        <v>300.5</v>
      </c>
      <c r="G195" s="132"/>
      <c r="H195" s="132">
        <v>417.5</v>
      </c>
      <c r="I195" s="134">
        <v>420</v>
      </c>
      <c r="J195" s="135" t="s">
        <v>688</v>
      </c>
      <c r="K195" s="136">
        <f>H195-F195</f>
        <v>117</v>
      </c>
      <c r="L195" s="137">
        <f>K195/F195</f>
        <v>0.389351081530782</v>
      </c>
      <c r="M195" s="132" t="s">
        <v>547</v>
      </c>
      <c r="N195" s="138">
        <v>43070</v>
      </c>
      <c r="O195" s="54"/>
      <c r="P195" s="54"/>
      <c r="Q195" s="198"/>
      <c r="R195" s="54"/>
      <c r="S195" s="54"/>
      <c r="T195" s="37"/>
      <c r="U195" s="54"/>
      <c r="V195" s="37"/>
      <c r="W195" s="54"/>
      <c r="X195" s="37"/>
      <c r="Y195" s="54"/>
      <c r="Z195" s="37"/>
      <c r="AA195" s="54"/>
      <c r="AB195" s="37"/>
      <c r="AC195" s="54"/>
      <c r="AD195" s="37"/>
    </row>
    <row r="196" spans="1:30" ht="12.75" customHeight="1">
      <c r="A196" s="129">
        <v>85</v>
      </c>
      <c r="B196" s="130">
        <v>42818</v>
      </c>
      <c r="C196" s="130"/>
      <c r="D196" s="131" t="s">
        <v>661</v>
      </c>
      <c r="E196" s="132" t="s">
        <v>545</v>
      </c>
      <c r="F196" s="133">
        <v>850</v>
      </c>
      <c r="G196" s="132"/>
      <c r="H196" s="132">
        <v>1042.5</v>
      </c>
      <c r="I196" s="134">
        <v>1023</v>
      </c>
      <c r="J196" s="135" t="s">
        <v>689</v>
      </c>
      <c r="K196" s="136">
        <v>192.5</v>
      </c>
      <c r="L196" s="137">
        <v>0.226470588235294</v>
      </c>
      <c r="M196" s="132" t="s">
        <v>547</v>
      </c>
      <c r="N196" s="138">
        <v>42830</v>
      </c>
      <c r="O196" s="54"/>
      <c r="P196" s="54"/>
      <c r="Q196" s="198"/>
      <c r="R196" s="54"/>
      <c r="S196" s="54"/>
      <c r="T196" s="37"/>
      <c r="U196" s="54"/>
      <c r="V196" s="37"/>
      <c r="W196" s="54"/>
      <c r="X196" s="37"/>
      <c r="Y196" s="54"/>
      <c r="Z196" s="37"/>
      <c r="AA196" s="54"/>
      <c r="AB196" s="37"/>
      <c r="AC196" s="54"/>
      <c r="AD196" s="37"/>
    </row>
    <row r="197" spans="1:30" ht="12.75" customHeight="1">
      <c r="A197" s="129">
        <v>86</v>
      </c>
      <c r="B197" s="130">
        <v>42830</v>
      </c>
      <c r="C197" s="130"/>
      <c r="D197" s="131" t="s">
        <v>465</v>
      </c>
      <c r="E197" s="132" t="s">
        <v>545</v>
      </c>
      <c r="F197" s="133">
        <v>785</v>
      </c>
      <c r="G197" s="132"/>
      <c r="H197" s="132">
        <v>930</v>
      </c>
      <c r="I197" s="134">
        <v>920</v>
      </c>
      <c r="J197" s="135" t="s">
        <v>690</v>
      </c>
      <c r="K197" s="136">
        <f>H197-F197</f>
        <v>145</v>
      </c>
      <c r="L197" s="137">
        <f>K197/F197</f>
        <v>0.18471337579617833</v>
      </c>
      <c r="M197" s="132" t="s">
        <v>547</v>
      </c>
      <c r="N197" s="138">
        <v>42976</v>
      </c>
      <c r="O197" s="54"/>
      <c r="P197" s="54"/>
      <c r="Q197" s="198"/>
      <c r="R197" s="54"/>
      <c r="S197" s="54"/>
      <c r="T197" s="37"/>
      <c r="U197" s="54"/>
      <c r="V197" s="37"/>
      <c r="W197" s="54"/>
      <c r="X197" s="37"/>
      <c r="Y197" s="54"/>
      <c r="Z197" s="37"/>
      <c r="AA197" s="54"/>
      <c r="AB197" s="37"/>
      <c r="AC197" s="54"/>
      <c r="AD197" s="37"/>
    </row>
    <row r="198" spans="1:30" ht="12.75" customHeight="1">
      <c r="A198" s="139">
        <v>87</v>
      </c>
      <c r="B198" s="140">
        <v>42831</v>
      </c>
      <c r="C198" s="140"/>
      <c r="D198" s="141" t="s">
        <v>691</v>
      </c>
      <c r="E198" s="142" t="s">
        <v>545</v>
      </c>
      <c r="F198" s="143">
        <v>40</v>
      </c>
      <c r="G198" s="143"/>
      <c r="H198" s="144">
        <v>13.1</v>
      </c>
      <c r="I198" s="144">
        <v>60</v>
      </c>
      <c r="J198" s="145" t="s">
        <v>692</v>
      </c>
      <c r="K198" s="146">
        <v>-26.9</v>
      </c>
      <c r="L198" s="147">
        <v>-0.6725</v>
      </c>
      <c r="M198" s="143" t="s">
        <v>557</v>
      </c>
      <c r="N198" s="140">
        <v>43138</v>
      </c>
      <c r="O198" s="54"/>
      <c r="P198" s="54"/>
      <c r="Q198" s="198"/>
      <c r="R198" s="54"/>
      <c r="S198" s="54"/>
      <c r="T198" s="37"/>
      <c r="U198" s="54"/>
      <c r="V198" s="37"/>
      <c r="W198" s="54"/>
      <c r="X198" s="37"/>
      <c r="Y198" s="54"/>
      <c r="Z198" s="37"/>
      <c r="AA198" s="54"/>
      <c r="AB198" s="37"/>
      <c r="AC198" s="54"/>
      <c r="AD198" s="37"/>
    </row>
    <row r="199" spans="1:30" ht="12.75" customHeight="1">
      <c r="A199" s="129">
        <v>88</v>
      </c>
      <c r="B199" s="130">
        <v>42837</v>
      </c>
      <c r="C199" s="130"/>
      <c r="D199" s="131" t="s">
        <v>100</v>
      </c>
      <c r="E199" s="132" t="s">
        <v>545</v>
      </c>
      <c r="F199" s="133">
        <v>289.5</v>
      </c>
      <c r="G199" s="132"/>
      <c r="H199" s="132">
        <v>354</v>
      </c>
      <c r="I199" s="134">
        <v>360</v>
      </c>
      <c r="J199" s="135" t="s">
        <v>693</v>
      </c>
      <c r="K199" s="136">
        <f aca="true" t="shared" si="36" ref="K199:K207">H199-F199</f>
        <v>64.5</v>
      </c>
      <c r="L199" s="137">
        <f aca="true" t="shared" si="37" ref="L199:L207">K199/F199</f>
        <v>0.22279792746113988</v>
      </c>
      <c r="M199" s="132" t="s">
        <v>547</v>
      </c>
      <c r="N199" s="138">
        <v>43040</v>
      </c>
      <c r="O199" s="54"/>
      <c r="P199" s="54"/>
      <c r="Q199" s="198"/>
      <c r="R199" s="54"/>
      <c r="S199" s="54"/>
      <c r="T199" s="37"/>
      <c r="U199" s="54"/>
      <c r="V199" s="37"/>
      <c r="W199" s="54"/>
      <c r="X199" s="37"/>
      <c r="Y199" s="54"/>
      <c r="Z199" s="37"/>
      <c r="AA199" s="54"/>
      <c r="AB199" s="37"/>
      <c r="AC199" s="54"/>
      <c r="AD199" s="37"/>
    </row>
    <row r="200" spans="1:30" ht="12.75" customHeight="1">
      <c r="A200" s="129">
        <v>89</v>
      </c>
      <c r="B200" s="130">
        <v>42845</v>
      </c>
      <c r="C200" s="130"/>
      <c r="D200" s="131" t="s">
        <v>413</v>
      </c>
      <c r="E200" s="132" t="s">
        <v>545</v>
      </c>
      <c r="F200" s="133">
        <v>700</v>
      </c>
      <c r="G200" s="132"/>
      <c r="H200" s="132">
        <v>840</v>
      </c>
      <c r="I200" s="134">
        <v>840</v>
      </c>
      <c r="J200" s="135" t="s">
        <v>694</v>
      </c>
      <c r="K200" s="136">
        <f t="shared" si="36"/>
        <v>140</v>
      </c>
      <c r="L200" s="137">
        <f t="shared" si="37"/>
        <v>0.2</v>
      </c>
      <c r="M200" s="132" t="s">
        <v>547</v>
      </c>
      <c r="N200" s="138">
        <v>42893</v>
      </c>
      <c r="O200" s="54"/>
      <c r="P200" s="54"/>
      <c r="Q200" s="198"/>
      <c r="R200" s="54"/>
      <c r="S200" s="54"/>
      <c r="T200" s="37"/>
      <c r="U200" s="54"/>
      <c r="V200" s="37"/>
      <c r="W200" s="54"/>
      <c r="X200" s="37"/>
      <c r="Y200" s="54"/>
      <c r="Z200" s="37"/>
      <c r="AA200" s="54"/>
      <c r="AB200" s="37"/>
      <c r="AC200" s="54"/>
      <c r="AD200" s="37"/>
    </row>
    <row r="201" spans="1:30" ht="12.75" customHeight="1">
      <c r="A201" s="129">
        <v>90</v>
      </c>
      <c r="B201" s="130">
        <v>42887</v>
      </c>
      <c r="C201" s="130"/>
      <c r="D201" s="131" t="s">
        <v>695</v>
      </c>
      <c r="E201" s="132" t="s">
        <v>545</v>
      </c>
      <c r="F201" s="133">
        <v>130</v>
      </c>
      <c r="G201" s="132"/>
      <c r="H201" s="132">
        <v>144.25</v>
      </c>
      <c r="I201" s="134">
        <v>170</v>
      </c>
      <c r="J201" s="135" t="s">
        <v>696</v>
      </c>
      <c r="K201" s="136">
        <f t="shared" si="36"/>
        <v>14.25</v>
      </c>
      <c r="L201" s="137">
        <f t="shared" si="37"/>
        <v>0.10961538461538461</v>
      </c>
      <c r="M201" s="132" t="s">
        <v>547</v>
      </c>
      <c r="N201" s="138">
        <v>43675</v>
      </c>
      <c r="O201" s="54"/>
      <c r="P201" s="54"/>
      <c r="Q201" s="198"/>
      <c r="R201" s="54"/>
      <c r="S201" s="54"/>
      <c r="T201" s="37"/>
      <c r="U201" s="54"/>
      <c r="V201" s="37"/>
      <c r="W201" s="54"/>
      <c r="X201" s="37"/>
      <c r="Y201" s="54"/>
      <c r="Z201" s="37"/>
      <c r="AA201" s="54"/>
      <c r="AB201" s="37"/>
      <c r="AC201" s="54"/>
      <c r="AD201" s="37"/>
    </row>
    <row r="202" spans="1:30" ht="12.75" customHeight="1">
      <c r="A202" s="129">
        <v>91</v>
      </c>
      <c r="B202" s="130">
        <v>42901</v>
      </c>
      <c r="C202" s="130"/>
      <c r="D202" s="131" t="s">
        <v>697</v>
      </c>
      <c r="E202" s="132" t="s">
        <v>545</v>
      </c>
      <c r="F202" s="133">
        <v>214.5</v>
      </c>
      <c r="G202" s="132"/>
      <c r="H202" s="132">
        <v>262</v>
      </c>
      <c r="I202" s="134">
        <v>262</v>
      </c>
      <c r="J202" s="135" t="s">
        <v>566</v>
      </c>
      <c r="K202" s="136">
        <f t="shared" si="36"/>
        <v>47.5</v>
      </c>
      <c r="L202" s="137">
        <f t="shared" si="37"/>
        <v>0.22144522144522144</v>
      </c>
      <c r="M202" s="132" t="s">
        <v>547</v>
      </c>
      <c r="N202" s="138">
        <v>42977</v>
      </c>
      <c r="O202" s="54"/>
      <c r="P202" s="54"/>
      <c r="Q202" s="198"/>
      <c r="R202" s="54"/>
      <c r="S202" s="54"/>
      <c r="T202" s="37"/>
      <c r="U202" s="54"/>
      <c r="V202" s="37"/>
      <c r="W202" s="54"/>
      <c r="X202" s="37"/>
      <c r="Y202" s="54"/>
      <c r="Z202" s="37"/>
      <c r="AA202" s="54"/>
      <c r="AB202" s="37"/>
      <c r="AC202" s="54"/>
      <c r="AD202" s="37"/>
    </row>
    <row r="203" spans="1:30" ht="12.75" customHeight="1">
      <c r="A203" s="160">
        <v>92</v>
      </c>
      <c r="B203" s="161">
        <v>42933</v>
      </c>
      <c r="C203" s="161"/>
      <c r="D203" s="162" t="s">
        <v>698</v>
      </c>
      <c r="E203" s="163" t="s">
        <v>545</v>
      </c>
      <c r="F203" s="164">
        <v>370</v>
      </c>
      <c r="G203" s="163"/>
      <c r="H203" s="163">
        <v>447.5</v>
      </c>
      <c r="I203" s="165">
        <v>450</v>
      </c>
      <c r="J203" s="166" t="s">
        <v>631</v>
      </c>
      <c r="K203" s="136">
        <f t="shared" si="36"/>
        <v>77.5</v>
      </c>
      <c r="L203" s="167">
        <f t="shared" si="37"/>
        <v>0.20945945945945946</v>
      </c>
      <c r="M203" s="163" t="s">
        <v>547</v>
      </c>
      <c r="N203" s="168">
        <v>43035</v>
      </c>
      <c r="O203" s="54"/>
      <c r="P203" s="54"/>
      <c r="Q203" s="198"/>
      <c r="R203" s="54"/>
      <c r="S203" s="54"/>
      <c r="T203" s="37"/>
      <c r="U203" s="54"/>
      <c r="V203" s="37"/>
      <c r="W203" s="54"/>
      <c r="X203" s="37"/>
      <c r="Y203" s="54"/>
      <c r="Z203" s="37"/>
      <c r="AA203" s="54"/>
      <c r="AB203" s="37"/>
      <c r="AC203" s="54"/>
      <c r="AD203" s="37"/>
    </row>
    <row r="204" spans="1:30" ht="12.75" customHeight="1">
      <c r="A204" s="160">
        <v>93</v>
      </c>
      <c r="B204" s="161">
        <v>42943</v>
      </c>
      <c r="C204" s="161"/>
      <c r="D204" s="162" t="s">
        <v>203</v>
      </c>
      <c r="E204" s="163" t="s">
        <v>545</v>
      </c>
      <c r="F204" s="164">
        <v>657.5</v>
      </c>
      <c r="G204" s="163"/>
      <c r="H204" s="163">
        <v>825</v>
      </c>
      <c r="I204" s="165">
        <v>820</v>
      </c>
      <c r="J204" s="166" t="s">
        <v>631</v>
      </c>
      <c r="K204" s="136">
        <f t="shared" si="36"/>
        <v>167.5</v>
      </c>
      <c r="L204" s="167">
        <f t="shared" si="37"/>
        <v>0.25475285171102663</v>
      </c>
      <c r="M204" s="163" t="s">
        <v>547</v>
      </c>
      <c r="N204" s="168">
        <v>43090</v>
      </c>
      <c r="O204" s="54"/>
      <c r="P204" s="54"/>
      <c r="Q204" s="198"/>
      <c r="R204" s="54"/>
      <c r="S204" s="54"/>
      <c r="T204" s="37"/>
      <c r="U204" s="54"/>
      <c r="V204" s="37"/>
      <c r="W204" s="54"/>
      <c r="X204" s="37"/>
      <c r="Y204" s="54"/>
      <c r="Z204" s="37"/>
      <c r="AA204" s="54"/>
      <c r="AB204" s="37"/>
      <c r="AC204" s="54"/>
      <c r="AD204" s="37"/>
    </row>
    <row r="205" spans="1:30" ht="12.75" customHeight="1">
      <c r="A205" s="129">
        <v>94</v>
      </c>
      <c r="B205" s="130">
        <v>42964</v>
      </c>
      <c r="C205" s="130"/>
      <c r="D205" s="131" t="s">
        <v>374</v>
      </c>
      <c r="E205" s="132" t="s">
        <v>545</v>
      </c>
      <c r="F205" s="133">
        <v>605</v>
      </c>
      <c r="G205" s="132"/>
      <c r="H205" s="132">
        <v>750</v>
      </c>
      <c r="I205" s="134">
        <v>750</v>
      </c>
      <c r="J205" s="135" t="s">
        <v>690</v>
      </c>
      <c r="K205" s="136">
        <f t="shared" si="36"/>
        <v>145</v>
      </c>
      <c r="L205" s="137">
        <f t="shared" si="37"/>
        <v>0.2396694214876033</v>
      </c>
      <c r="M205" s="132" t="s">
        <v>547</v>
      </c>
      <c r="N205" s="138">
        <v>43027</v>
      </c>
      <c r="O205" s="54"/>
      <c r="P205" s="54"/>
      <c r="Q205" s="198"/>
      <c r="R205" s="54"/>
      <c r="S205" s="54"/>
      <c r="T205" s="37"/>
      <c r="U205" s="54"/>
      <c r="V205" s="37"/>
      <c r="W205" s="54"/>
      <c r="X205" s="37"/>
      <c r="Y205" s="54"/>
      <c r="Z205" s="37"/>
      <c r="AA205" s="54"/>
      <c r="AB205" s="37"/>
      <c r="AC205" s="54"/>
      <c r="AD205" s="37"/>
    </row>
    <row r="206" spans="1:30" ht="12.75" customHeight="1">
      <c r="A206" s="139">
        <v>95</v>
      </c>
      <c r="B206" s="140">
        <v>42979</v>
      </c>
      <c r="C206" s="140"/>
      <c r="D206" s="148" t="s">
        <v>699</v>
      </c>
      <c r="E206" s="143" t="s">
        <v>545</v>
      </c>
      <c r="F206" s="143">
        <v>255</v>
      </c>
      <c r="G206" s="144"/>
      <c r="H206" s="144">
        <v>217.25</v>
      </c>
      <c r="I206" s="144">
        <v>320</v>
      </c>
      <c r="J206" s="145" t="s">
        <v>700</v>
      </c>
      <c r="K206" s="146">
        <f t="shared" si="36"/>
        <v>-37.75</v>
      </c>
      <c r="L206" s="149">
        <f t="shared" si="37"/>
        <v>-0.1480392156862745</v>
      </c>
      <c r="M206" s="143" t="s">
        <v>557</v>
      </c>
      <c r="N206" s="140">
        <v>43661</v>
      </c>
      <c r="O206" s="54"/>
      <c r="P206" s="54"/>
      <c r="Q206" s="198"/>
      <c r="R206" s="54"/>
      <c r="S206" s="54"/>
      <c r="T206" s="37"/>
      <c r="U206" s="54"/>
      <c r="V206" s="37"/>
      <c r="W206" s="54"/>
      <c r="X206" s="37"/>
      <c r="Y206" s="54"/>
      <c r="Z206" s="37"/>
      <c r="AA206" s="54"/>
      <c r="AB206" s="37"/>
      <c r="AC206" s="54"/>
      <c r="AD206" s="37"/>
    </row>
    <row r="207" spans="1:30" ht="12.75" customHeight="1">
      <c r="A207" s="129">
        <v>96</v>
      </c>
      <c r="B207" s="130">
        <v>42997</v>
      </c>
      <c r="C207" s="130"/>
      <c r="D207" s="131" t="s">
        <v>701</v>
      </c>
      <c r="E207" s="132" t="s">
        <v>545</v>
      </c>
      <c r="F207" s="133">
        <v>215</v>
      </c>
      <c r="G207" s="132"/>
      <c r="H207" s="132">
        <v>258</v>
      </c>
      <c r="I207" s="134">
        <v>258</v>
      </c>
      <c r="J207" s="135" t="s">
        <v>631</v>
      </c>
      <c r="K207" s="136">
        <f t="shared" si="36"/>
        <v>43</v>
      </c>
      <c r="L207" s="137">
        <f t="shared" si="37"/>
        <v>0.2</v>
      </c>
      <c r="M207" s="132" t="s">
        <v>547</v>
      </c>
      <c r="N207" s="138">
        <v>43040</v>
      </c>
      <c r="O207" s="54"/>
      <c r="P207" s="54"/>
      <c r="Q207" s="198"/>
      <c r="R207" s="54"/>
      <c r="S207" s="54"/>
      <c r="T207" s="37"/>
      <c r="U207" s="54"/>
      <c r="V207" s="37"/>
      <c r="W207" s="54"/>
      <c r="X207" s="37"/>
      <c r="Y207" s="54"/>
      <c r="Z207" s="37"/>
      <c r="AA207" s="54"/>
      <c r="AB207" s="37"/>
      <c r="AC207" s="54"/>
      <c r="AD207" s="37"/>
    </row>
    <row r="208" spans="1:30" ht="12.75" customHeight="1">
      <c r="A208" s="129">
        <v>97</v>
      </c>
      <c r="B208" s="130">
        <v>42997</v>
      </c>
      <c r="C208" s="130"/>
      <c r="D208" s="131" t="s">
        <v>701</v>
      </c>
      <c r="E208" s="132" t="s">
        <v>545</v>
      </c>
      <c r="F208" s="133">
        <v>215</v>
      </c>
      <c r="G208" s="132"/>
      <c r="H208" s="132">
        <v>258</v>
      </c>
      <c r="I208" s="134">
        <v>258</v>
      </c>
      <c r="J208" s="166" t="s">
        <v>631</v>
      </c>
      <c r="K208" s="136">
        <v>43</v>
      </c>
      <c r="L208" s="137">
        <v>0.2</v>
      </c>
      <c r="M208" s="132" t="s">
        <v>547</v>
      </c>
      <c r="N208" s="138">
        <v>43040</v>
      </c>
      <c r="O208" s="54"/>
      <c r="P208" s="54"/>
      <c r="Q208" s="198"/>
      <c r="R208" s="54"/>
      <c r="S208" s="54"/>
      <c r="T208" s="37"/>
      <c r="U208" s="54"/>
      <c r="V208" s="37"/>
      <c r="W208" s="54"/>
      <c r="X208" s="37"/>
      <c r="Y208" s="54"/>
      <c r="Z208" s="37"/>
      <c r="AA208" s="54"/>
      <c r="AB208" s="37"/>
      <c r="AC208" s="54"/>
      <c r="AD208" s="37"/>
    </row>
    <row r="209" spans="1:30" ht="12.75" customHeight="1">
      <c r="A209" s="160">
        <v>98</v>
      </c>
      <c r="B209" s="161">
        <v>42998</v>
      </c>
      <c r="C209" s="161"/>
      <c r="D209" s="162" t="s">
        <v>702</v>
      </c>
      <c r="E209" s="163" t="s">
        <v>545</v>
      </c>
      <c r="F209" s="133">
        <v>75</v>
      </c>
      <c r="G209" s="163"/>
      <c r="H209" s="163">
        <v>90</v>
      </c>
      <c r="I209" s="165">
        <v>90</v>
      </c>
      <c r="J209" s="135" t="s">
        <v>703</v>
      </c>
      <c r="K209" s="136">
        <f aca="true" t="shared" si="38" ref="K209:K214">H209-F209</f>
        <v>15</v>
      </c>
      <c r="L209" s="137">
        <f aca="true" t="shared" si="39" ref="L209:L214">K209/F209</f>
        <v>0.2</v>
      </c>
      <c r="M209" s="132" t="s">
        <v>547</v>
      </c>
      <c r="N209" s="138">
        <v>43019</v>
      </c>
      <c r="O209" s="54"/>
      <c r="P209" s="54"/>
      <c r="Q209" s="198"/>
      <c r="R209" s="54"/>
      <c r="S209" s="54"/>
      <c r="T209" s="37"/>
      <c r="U209" s="54"/>
      <c r="V209" s="37"/>
      <c r="W209" s="54"/>
      <c r="X209" s="37"/>
      <c r="Y209" s="54"/>
      <c r="Z209" s="37"/>
      <c r="AA209" s="54"/>
      <c r="AB209" s="37"/>
      <c r="AC209" s="54"/>
      <c r="AD209" s="37"/>
    </row>
    <row r="210" spans="1:30" ht="12.75" customHeight="1">
      <c r="A210" s="160">
        <v>99</v>
      </c>
      <c r="B210" s="161">
        <v>43011</v>
      </c>
      <c r="C210" s="161"/>
      <c r="D210" s="162" t="s">
        <v>704</v>
      </c>
      <c r="E210" s="163" t="s">
        <v>545</v>
      </c>
      <c r="F210" s="164">
        <v>315</v>
      </c>
      <c r="G210" s="163"/>
      <c r="H210" s="163">
        <v>392</v>
      </c>
      <c r="I210" s="165">
        <v>384</v>
      </c>
      <c r="J210" s="166" t="s">
        <v>705</v>
      </c>
      <c r="K210" s="136">
        <f t="shared" si="38"/>
        <v>77</v>
      </c>
      <c r="L210" s="167">
        <f t="shared" si="39"/>
        <v>0.24444444444444444</v>
      </c>
      <c r="M210" s="163" t="s">
        <v>547</v>
      </c>
      <c r="N210" s="168">
        <v>43017</v>
      </c>
      <c r="O210" s="54"/>
      <c r="P210" s="54"/>
      <c r="Q210" s="198"/>
      <c r="R210" s="54"/>
      <c r="S210" s="54"/>
      <c r="T210" s="37"/>
      <c r="U210" s="54"/>
      <c r="V210" s="37"/>
      <c r="W210" s="54"/>
      <c r="X210" s="37"/>
      <c r="Y210" s="54"/>
      <c r="Z210" s="37"/>
      <c r="AA210" s="54"/>
      <c r="AB210" s="37"/>
      <c r="AC210" s="54"/>
      <c r="AD210" s="37"/>
    </row>
    <row r="211" spans="1:30" ht="12.75" customHeight="1">
      <c r="A211" s="160">
        <v>100</v>
      </c>
      <c r="B211" s="161">
        <v>43013</v>
      </c>
      <c r="C211" s="161"/>
      <c r="D211" s="162" t="s">
        <v>443</v>
      </c>
      <c r="E211" s="163" t="s">
        <v>545</v>
      </c>
      <c r="F211" s="164">
        <v>145</v>
      </c>
      <c r="G211" s="163"/>
      <c r="H211" s="163">
        <v>179</v>
      </c>
      <c r="I211" s="165">
        <v>180</v>
      </c>
      <c r="J211" s="166" t="s">
        <v>706</v>
      </c>
      <c r="K211" s="136">
        <f t="shared" si="38"/>
        <v>34</v>
      </c>
      <c r="L211" s="167">
        <f t="shared" si="39"/>
        <v>0.23448275862068965</v>
      </c>
      <c r="M211" s="163" t="s">
        <v>547</v>
      </c>
      <c r="N211" s="168">
        <v>43025</v>
      </c>
      <c r="O211" s="54"/>
      <c r="P211" s="54"/>
      <c r="Q211" s="198"/>
      <c r="R211" s="54"/>
      <c r="S211" s="54"/>
      <c r="T211" s="37"/>
      <c r="U211" s="54"/>
      <c r="V211" s="37"/>
      <c r="W211" s="54"/>
      <c r="X211" s="37"/>
      <c r="Y211" s="54"/>
      <c r="Z211" s="37"/>
      <c r="AA211" s="54"/>
      <c r="AB211" s="37"/>
      <c r="AC211" s="54"/>
      <c r="AD211" s="37"/>
    </row>
    <row r="212" spans="1:30" ht="12.75" customHeight="1">
      <c r="A212" s="160">
        <v>101</v>
      </c>
      <c r="B212" s="161">
        <v>43014</v>
      </c>
      <c r="C212" s="161"/>
      <c r="D212" s="162" t="s">
        <v>349</v>
      </c>
      <c r="E212" s="163" t="s">
        <v>545</v>
      </c>
      <c r="F212" s="164">
        <v>256</v>
      </c>
      <c r="G212" s="163"/>
      <c r="H212" s="163">
        <v>323</v>
      </c>
      <c r="I212" s="165">
        <v>320</v>
      </c>
      <c r="J212" s="166" t="s">
        <v>631</v>
      </c>
      <c r="K212" s="136">
        <f t="shared" si="38"/>
        <v>67</v>
      </c>
      <c r="L212" s="167">
        <f t="shared" si="39"/>
        <v>0.26171875</v>
      </c>
      <c r="M212" s="163" t="s">
        <v>547</v>
      </c>
      <c r="N212" s="168">
        <v>43067</v>
      </c>
      <c r="O212" s="54"/>
      <c r="P212" s="54"/>
      <c r="Q212" s="198"/>
      <c r="R212" s="54"/>
      <c r="S212" s="54"/>
      <c r="T212" s="37"/>
      <c r="U212" s="54"/>
      <c r="V212" s="37"/>
      <c r="W212" s="54"/>
      <c r="X212" s="37"/>
      <c r="Y212" s="54"/>
      <c r="Z212" s="37"/>
      <c r="AA212" s="54"/>
      <c r="AB212" s="37"/>
      <c r="AC212" s="54"/>
      <c r="AD212" s="37"/>
    </row>
    <row r="213" spans="1:30" ht="12.75" customHeight="1">
      <c r="A213" s="160">
        <v>102</v>
      </c>
      <c r="B213" s="161">
        <v>43017</v>
      </c>
      <c r="C213" s="161"/>
      <c r="D213" s="162" t="s">
        <v>363</v>
      </c>
      <c r="E213" s="163" t="s">
        <v>545</v>
      </c>
      <c r="F213" s="164">
        <v>137.5</v>
      </c>
      <c r="G213" s="163"/>
      <c r="H213" s="163">
        <v>184</v>
      </c>
      <c r="I213" s="165">
        <v>183</v>
      </c>
      <c r="J213" s="166" t="s">
        <v>707</v>
      </c>
      <c r="K213" s="136">
        <f t="shared" si="38"/>
        <v>46.5</v>
      </c>
      <c r="L213" s="167">
        <f t="shared" si="39"/>
        <v>0.3381818181818182</v>
      </c>
      <c r="M213" s="163" t="s">
        <v>547</v>
      </c>
      <c r="N213" s="168">
        <v>43108</v>
      </c>
      <c r="O213" s="54"/>
      <c r="P213" s="54"/>
      <c r="Q213" s="198"/>
      <c r="R213" s="54"/>
      <c r="S213" s="54"/>
      <c r="T213" s="37"/>
      <c r="U213" s="54"/>
      <c r="V213" s="37"/>
      <c r="W213" s="54"/>
      <c r="X213" s="37"/>
      <c r="Y213" s="54"/>
      <c r="Z213" s="37"/>
      <c r="AA213" s="54"/>
      <c r="AB213" s="37"/>
      <c r="AC213" s="54"/>
      <c r="AD213" s="37"/>
    </row>
    <row r="214" spans="1:30" ht="12.75" customHeight="1">
      <c r="A214" s="160">
        <v>103</v>
      </c>
      <c r="B214" s="161">
        <v>43018</v>
      </c>
      <c r="C214" s="161"/>
      <c r="D214" s="162" t="s">
        <v>708</v>
      </c>
      <c r="E214" s="163" t="s">
        <v>545</v>
      </c>
      <c r="F214" s="164">
        <v>125.5</v>
      </c>
      <c r="G214" s="163"/>
      <c r="H214" s="163">
        <v>158</v>
      </c>
      <c r="I214" s="165">
        <v>155</v>
      </c>
      <c r="J214" s="166" t="s">
        <v>709</v>
      </c>
      <c r="K214" s="136">
        <f t="shared" si="38"/>
        <v>32.5</v>
      </c>
      <c r="L214" s="167">
        <f t="shared" si="39"/>
        <v>0.2589641434262948</v>
      </c>
      <c r="M214" s="163" t="s">
        <v>547</v>
      </c>
      <c r="N214" s="168">
        <v>43067</v>
      </c>
      <c r="O214" s="54"/>
      <c r="P214" s="54"/>
      <c r="Q214" s="198"/>
      <c r="R214" s="54"/>
      <c r="S214" s="54"/>
      <c r="T214" s="37"/>
      <c r="U214" s="54"/>
      <c r="V214" s="37"/>
      <c r="W214" s="54"/>
      <c r="X214" s="37"/>
      <c r="Y214" s="54"/>
      <c r="Z214" s="37"/>
      <c r="AA214" s="54"/>
      <c r="AB214" s="37"/>
      <c r="AC214" s="54"/>
      <c r="AD214" s="37"/>
    </row>
    <row r="215" spans="1:30" ht="12.75" customHeight="1">
      <c r="A215" s="160">
        <v>104</v>
      </c>
      <c r="B215" s="161">
        <v>43018</v>
      </c>
      <c r="C215" s="161"/>
      <c r="D215" s="162" t="s">
        <v>710</v>
      </c>
      <c r="E215" s="163" t="s">
        <v>545</v>
      </c>
      <c r="F215" s="164">
        <v>895</v>
      </c>
      <c r="G215" s="163"/>
      <c r="H215" s="163">
        <v>1122.5</v>
      </c>
      <c r="I215" s="165">
        <v>1078</v>
      </c>
      <c r="J215" s="166" t="s">
        <v>711</v>
      </c>
      <c r="K215" s="136">
        <v>227.5</v>
      </c>
      <c r="L215" s="167">
        <v>0.254189944134078</v>
      </c>
      <c r="M215" s="163" t="s">
        <v>547</v>
      </c>
      <c r="N215" s="168">
        <v>43117</v>
      </c>
      <c r="O215" s="54"/>
      <c r="P215" s="54"/>
      <c r="Q215" s="198"/>
      <c r="R215" s="54"/>
      <c r="S215" s="54"/>
      <c r="T215" s="37"/>
      <c r="U215" s="54"/>
      <c r="V215" s="37"/>
      <c r="W215" s="54"/>
      <c r="X215" s="37"/>
      <c r="Y215" s="54"/>
      <c r="Z215" s="37"/>
      <c r="AA215" s="54"/>
      <c r="AB215" s="37"/>
      <c r="AC215" s="54"/>
      <c r="AD215" s="37"/>
    </row>
    <row r="216" spans="1:30" ht="12.75" customHeight="1">
      <c r="A216" s="160">
        <v>105</v>
      </c>
      <c r="B216" s="161">
        <v>43020</v>
      </c>
      <c r="C216" s="161"/>
      <c r="D216" s="162" t="s">
        <v>358</v>
      </c>
      <c r="E216" s="163" t="s">
        <v>545</v>
      </c>
      <c r="F216" s="164">
        <v>525</v>
      </c>
      <c r="G216" s="163"/>
      <c r="H216" s="163">
        <v>629</v>
      </c>
      <c r="I216" s="165">
        <v>629</v>
      </c>
      <c r="J216" s="166" t="s">
        <v>631</v>
      </c>
      <c r="K216" s="136">
        <v>104</v>
      </c>
      <c r="L216" s="167">
        <v>0.198095238095238</v>
      </c>
      <c r="M216" s="163" t="s">
        <v>547</v>
      </c>
      <c r="N216" s="168">
        <v>43119</v>
      </c>
      <c r="O216" s="54"/>
      <c r="P216" s="54"/>
      <c r="Q216" s="198"/>
      <c r="R216" s="54"/>
      <c r="S216" s="54"/>
      <c r="T216" s="37"/>
      <c r="U216" s="54"/>
      <c r="V216" s="37"/>
      <c r="W216" s="54"/>
      <c r="X216" s="37"/>
      <c r="Y216" s="54"/>
      <c r="Z216" s="37"/>
      <c r="AA216" s="54"/>
      <c r="AB216" s="37"/>
      <c r="AC216" s="54"/>
      <c r="AD216" s="37"/>
    </row>
    <row r="217" spans="1:30" ht="12.75" customHeight="1">
      <c r="A217" s="160">
        <v>106</v>
      </c>
      <c r="B217" s="161">
        <v>43046</v>
      </c>
      <c r="C217" s="161"/>
      <c r="D217" s="162" t="s">
        <v>391</v>
      </c>
      <c r="E217" s="163" t="s">
        <v>545</v>
      </c>
      <c r="F217" s="164">
        <v>740</v>
      </c>
      <c r="G217" s="163"/>
      <c r="H217" s="163">
        <v>892.5</v>
      </c>
      <c r="I217" s="165">
        <v>900</v>
      </c>
      <c r="J217" s="166" t="s">
        <v>712</v>
      </c>
      <c r="K217" s="136">
        <f>H217-F217</f>
        <v>152.5</v>
      </c>
      <c r="L217" s="167">
        <f>K217/F217</f>
        <v>0.20608108108108109</v>
      </c>
      <c r="M217" s="163" t="s">
        <v>547</v>
      </c>
      <c r="N217" s="168">
        <v>43052</v>
      </c>
      <c r="O217" s="54"/>
      <c r="P217" s="54"/>
      <c r="Q217" s="198"/>
      <c r="R217" s="54"/>
      <c r="S217" s="54"/>
      <c r="T217" s="37"/>
      <c r="U217" s="54"/>
      <c r="V217" s="37"/>
      <c r="W217" s="54"/>
      <c r="X217" s="37"/>
      <c r="Y217" s="54"/>
      <c r="Z217" s="37"/>
      <c r="AA217" s="54"/>
      <c r="AB217" s="37"/>
      <c r="AC217" s="54"/>
      <c r="AD217" s="37"/>
    </row>
    <row r="218" spans="1:30" ht="12.75" customHeight="1">
      <c r="A218" s="129">
        <v>107</v>
      </c>
      <c r="B218" s="130">
        <v>43073</v>
      </c>
      <c r="C218" s="130"/>
      <c r="D218" s="131" t="s">
        <v>713</v>
      </c>
      <c r="E218" s="132" t="s">
        <v>545</v>
      </c>
      <c r="F218" s="133">
        <v>118.5</v>
      </c>
      <c r="G218" s="132"/>
      <c r="H218" s="132">
        <v>143.5</v>
      </c>
      <c r="I218" s="134">
        <v>145</v>
      </c>
      <c r="J218" s="135" t="s">
        <v>714</v>
      </c>
      <c r="K218" s="136">
        <f>H218-F218</f>
        <v>25</v>
      </c>
      <c r="L218" s="137">
        <f>K218/F218</f>
        <v>0.2109704641350211</v>
      </c>
      <c r="M218" s="132" t="s">
        <v>547</v>
      </c>
      <c r="N218" s="138">
        <v>43097</v>
      </c>
      <c r="O218" s="54"/>
      <c r="P218" s="54"/>
      <c r="Q218" s="198"/>
      <c r="R218" s="54"/>
      <c r="S218" s="54"/>
      <c r="T218" s="37"/>
      <c r="U218" s="54"/>
      <c r="V218" s="37"/>
      <c r="W218" s="54"/>
      <c r="X218" s="37"/>
      <c r="Y218" s="54"/>
      <c r="Z218" s="37"/>
      <c r="AA218" s="54"/>
      <c r="AB218" s="37"/>
      <c r="AC218" s="54"/>
      <c r="AD218" s="37"/>
    </row>
    <row r="219" spans="1:30" ht="12.75" customHeight="1">
      <c r="A219" s="139">
        <v>108</v>
      </c>
      <c r="B219" s="140">
        <v>43090</v>
      </c>
      <c r="C219" s="140"/>
      <c r="D219" s="141" t="s">
        <v>418</v>
      </c>
      <c r="E219" s="142" t="s">
        <v>545</v>
      </c>
      <c r="F219" s="143">
        <v>715</v>
      </c>
      <c r="G219" s="143"/>
      <c r="H219" s="144">
        <v>500</v>
      </c>
      <c r="I219" s="144">
        <v>872</v>
      </c>
      <c r="J219" s="145" t="s">
        <v>715</v>
      </c>
      <c r="K219" s="146">
        <f>H219-F219</f>
        <v>-215</v>
      </c>
      <c r="L219" s="147">
        <f>K219/F219</f>
        <v>-0.3006993006993007</v>
      </c>
      <c r="M219" s="143" t="s">
        <v>557</v>
      </c>
      <c r="N219" s="140">
        <v>43670</v>
      </c>
      <c r="O219" s="54"/>
      <c r="P219" s="54"/>
      <c r="Q219" s="198"/>
      <c r="R219" s="54"/>
      <c r="S219" s="54"/>
      <c r="T219" s="37"/>
      <c r="U219" s="54"/>
      <c r="V219" s="37"/>
      <c r="W219" s="54"/>
      <c r="X219" s="37"/>
      <c r="Y219" s="54"/>
      <c r="Z219" s="37"/>
      <c r="AA219" s="54"/>
      <c r="AB219" s="37"/>
      <c r="AC219" s="54"/>
      <c r="AD219" s="37"/>
    </row>
    <row r="220" spans="1:30" ht="12.75" customHeight="1">
      <c r="A220" s="129">
        <v>109</v>
      </c>
      <c r="B220" s="130">
        <v>43098</v>
      </c>
      <c r="C220" s="130"/>
      <c r="D220" s="131" t="s">
        <v>704</v>
      </c>
      <c r="E220" s="132" t="s">
        <v>545</v>
      </c>
      <c r="F220" s="133">
        <v>435</v>
      </c>
      <c r="G220" s="132"/>
      <c r="H220" s="132">
        <v>542.5</v>
      </c>
      <c r="I220" s="134">
        <v>539</v>
      </c>
      <c r="J220" s="135" t="s">
        <v>631</v>
      </c>
      <c r="K220" s="136">
        <v>107.5</v>
      </c>
      <c r="L220" s="137">
        <v>0.247126436781609</v>
      </c>
      <c r="M220" s="132" t="s">
        <v>547</v>
      </c>
      <c r="N220" s="138">
        <v>43206</v>
      </c>
      <c r="O220" s="54"/>
      <c r="P220" s="54"/>
      <c r="Q220" s="198"/>
      <c r="R220" s="54"/>
      <c r="S220" s="54"/>
      <c r="T220" s="37"/>
      <c r="U220" s="54"/>
      <c r="V220" s="37"/>
      <c r="W220" s="54"/>
      <c r="X220" s="37"/>
      <c r="Y220" s="54"/>
      <c r="Z220" s="37"/>
      <c r="AA220" s="54"/>
      <c r="AB220" s="37"/>
      <c r="AC220" s="54"/>
      <c r="AD220" s="37"/>
    </row>
    <row r="221" spans="1:30" ht="12.75" customHeight="1">
      <c r="A221" s="129">
        <v>110</v>
      </c>
      <c r="B221" s="130">
        <v>43098</v>
      </c>
      <c r="C221" s="130"/>
      <c r="D221" s="131" t="s">
        <v>517</v>
      </c>
      <c r="E221" s="132" t="s">
        <v>545</v>
      </c>
      <c r="F221" s="133">
        <v>885</v>
      </c>
      <c r="G221" s="132"/>
      <c r="H221" s="132">
        <v>1090</v>
      </c>
      <c r="I221" s="134">
        <v>1084</v>
      </c>
      <c r="J221" s="135" t="s">
        <v>631</v>
      </c>
      <c r="K221" s="136">
        <v>205</v>
      </c>
      <c r="L221" s="137">
        <v>0.231638418079096</v>
      </c>
      <c r="M221" s="132" t="s">
        <v>547</v>
      </c>
      <c r="N221" s="138">
        <v>43213</v>
      </c>
      <c r="O221" s="54"/>
      <c r="P221" s="54"/>
      <c r="Q221" s="198"/>
      <c r="R221" s="54"/>
      <c r="S221" s="54"/>
      <c r="T221" s="37"/>
      <c r="U221" s="54"/>
      <c r="V221" s="37"/>
      <c r="W221" s="54"/>
      <c r="X221" s="37"/>
      <c r="Y221" s="54"/>
      <c r="Z221" s="37"/>
      <c r="AA221" s="54"/>
      <c r="AB221" s="37"/>
      <c r="AC221" s="54"/>
      <c r="AD221" s="37"/>
    </row>
    <row r="222" spans="1:30" ht="12.75" customHeight="1">
      <c r="A222" s="169">
        <v>111</v>
      </c>
      <c r="B222" s="170">
        <v>43192</v>
      </c>
      <c r="C222" s="170"/>
      <c r="D222" s="148" t="s">
        <v>716</v>
      </c>
      <c r="E222" s="143" t="s">
        <v>545</v>
      </c>
      <c r="F222" s="171">
        <v>478.5</v>
      </c>
      <c r="G222" s="143"/>
      <c r="H222" s="143">
        <v>442</v>
      </c>
      <c r="I222" s="144">
        <v>613</v>
      </c>
      <c r="J222" s="145" t="s">
        <v>717</v>
      </c>
      <c r="K222" s="146">
        <f>H222-F222</f>
        <v>-36.5</v>
      </c>
      <c r="L222" s="147">
        <f>K222/F222</f>
        <v>-0.07628004179728318</v>
      </c>
      <c r="M222" s="143" t="s">
        <v>557</v>
      </c>
      <c r="N222" s="140">
        <v>43762</v>
      </c>
      <c r="O222" s="54"/>
      <c r="P222" s="54"/>
      <c r="Q222" s="198"/>
      <c r="R222" s="54"/>
      <c r="S222" s="54"/>
      <c r="T222" s="37"/>
      <c r="U222" s="54"/>
      <c r="V222" s="37"/>
      <c r="W222" s="54"/>
      <c r="X222" s="37"/>
      <c r="Y222" s="54"/>
      <c r="Z222" s="37"/>
      <c r="AA222" s="54"/>
      <c r="AB222" s="37"/>
      <c r="AC222" s="54"/>
      <c r="AD222" s="37"/>
    </row>
    <row r="223" spans="1:30" ht="12.75" customHeight="1">
      <c r="A223" s="139">
        <v>112</v>
      </c>
      <c r="B223" s="140">
        <v>43194</v>
      </c>
      <c r="C223" s="140"/>
      <c r="D223" s="141" t="s">
        <v>718</v>
      </c>
      <c r="E223" s="142" t="s">
        <v>545</v>
      </c>
      <c r="F223" s="143">
        <f>141.5-7.3</f>
        <v>134.2</v>
      </c>
      <c r="G223" s="143"/>
      <c r="H223" s="144">
        <v>77</v>
      </c>
      <c r="I223" s="144">
        <v>180</v>
      </c>
      <c r="J223" s="145" t="s">
        <v>719</v>
      </c>
      <c r="K223" s="146">
        <f>H223-F223</f>
        <v>-57.19999999999999</v>
      </c>
      <c r="L223" s="147">
        <f>K223/F223</f>
        <v>-0.4262295081967213</v>
      </c>
      <c r="M223" s="143" t="s">
        <v>557</v>
      </c>
      <c r="N223" s="140">
        <v>43522</v>
      </c>
      <c r="O223" s="54"/>
      <c r="P223" s="54"/>
      <c r="Q223" s="198"/>
      <c r="R223" s="54"/>
      <c r="S223" s="54"/>
      <c r="T223" s="37"/>
      <c r="U223" s="54"/>
      <c r="V223" s="37"/>
      <c r="W223" s="54"/>
      <c r="X223" s="37"/>
      <c r="Y223" s="54"/>
      <c r="Z223" s="37"/>
      <c r="AA223" s="54"/>
      <c r="AB223" s="37"/>
      <c r="AC223" s="54"/>
      <c r="AD223" s="37"/>
    </row>
    <row r="224" spans="1:30" ht="12.75" customHeight="1">
      <c r="A224" s="139">
        <v>113</v>
      </c>
      <c r="B224" s="140">
        <v>43209</v>
      </c>
      <c r="C224" s="140"/>
      <c r="D224" s="141" t="s">
        <v>720</v>
      </c>
      <c r="E224" s="142" t="s">
        <v>545</v>
      </c>
      <c r="F224" s="143">
        <v>430</v>
      </c>
      <c r="G224" s="143"/>
      <c r="H224" s="144">
        <v>220</v>
      </c>
      <c r="I224" s="144">
        <v>537</v>
      </c>
      <c r="J224" s="145" t="s">
        <v>721</v>
      </c>
      <c r="K224" s="146">
        <f>H224-F224</f>
        <v>-210</v>
      </c>
      <c r="L224" s="147">
        <f>K224/F224</f>
        <v>-0.4883720930232558</v>
      </c>
      <c r="M224" s="143" t="s">
        <v>557</v>
      </c>
      <c r="N224" s="140">
        <v>43252</v>
      </c>
      <c r="O224" s="54"/>
      <c r="P224" s="54"/>
      <c r="Q224" s="198"/>
      <c r="R224" s="54"/>
      <c r="S224" s="54"/>
      <c r="T224" s="37"/>
      <c r="U224" s="54"/>
      <c r="V224" s="37"/>
      <c r="W224" s="54"/>
      <c r="X224" s="37"/>
      <c r="Y224" s="54"/>
      <c r="Z224" s="37"/>
      <c r="AA224" s="54"/>
      <c r="AB224" s="37"/>
      <c r="AC224" s="54"/>
      <c r="AD224" s="37"/>
    </row>
    <row r="225" spans="1:30" ht="12.75" customHeight="1">
      <c r="A225" s="160">
        <v>114</v>
      </c>
      <c r="B225" s="161">
        <v>43220</v>
      </c>
      <c r="C225" s="161"/>
      <c r="D225" s="162" t="s">
        <v>722</v>
      </c>
      <c r="E225" s="163" t="s">
        <v>545</v>
      </c>
      <c r="F225" s="163">
        <v>153.5</v>
      </c>
      <c r="G225" s="163"/>
      <c r="H225" s="163">
        <v>196</v>
      </c>
      <c r="I225" s="165">
        <v>196</v>
      </c>
      <c r="J225" s="135" t="s">
        <v>723</v>
      </c>
      <c r="K225" s="136">
        <f>H225-F225</f>
        <v>42.5</v>
      </c>
      <c r="L225" s="137">
        <f>K225/F225</f>
        <v>0.2768729641693811</v>
      </c>
      <c r="M225" s="132" t="s">
        <v>547</v>
      </c>
      <c r="N225" s="138">
        <v>43605</v>
      </c>
      <c r="O225" s="54"/>
      <c r="P225" s="54"/>
      <c r="Q225" s="198"/>
      <c r="R225" s="54"/>
      <c r="S225" s="54"/>
      <c r="T225" s="37"/>
      <c r="U225" s="54"/>
      <c r="V225" s="37"/>
      <c r="W225" s="54"/>
      <c r="X225" s="37"/>
      <c r="Y225" s="54"/>
      <c r="Z225" s="37"/>
      <c r="AA225" s="54"/>
      <c r="AB225" s="37"/>
      <c r="AC225" s="54"/>
      <c r="AD225" s="37"/>
    </row>
    <row r="226" spans="1:30" ht="12.75" customHeight="1">
      <c r="A226" s="139">
        <v>115</v>
      </c>
      <c r="B226" s="140">
        <v>43306</v>
      </c>
      <c r="C226" s="140"/>
      <c r="D226" s="141" t="s">
        <v>691</v>
      </c>
      <c r="E226" s="142" t="s">
        <v>545</v>
      </c>
      <c r="F226" s="143">
        <v>27.5</v>
      </c>
      <c r="G226" s="143"/>
      <c r="H226" s="144">
        <v>13.1</v>
      </c>
      <c r="I226" s="144">
        <v>60</v>
      </c>
      <c r="J226" s="145" t="s">
        <v>724</v>
      </c>
      <c r="K226" s="146">
        <v>-14.4</v>
      </c>
      <c r="L226" s="147">
        <v>-0.523636363636364</v>
      </c>
      <c r="M226" s="143" t="s">
        <v>557</v>
      </c>
      <c r="N226" s="140">
        <v>43138</v>
      </c>
      <c r="O226" s="54"/>
      <c r="P226" s="54"/>
      <c r="Q226" s="198"/>
      <c r="R226" s="54"/>
      <c r="S226" s="54"/>
      <c r="T226" s="37"/>
      <c r="U226" s="54"/>
      <c r="V226" s="37"/>
      <c r="W226" s="54"/>
      <c r="X226" s="37"/>
      <c r="Y226" s="54"/>
      <c r="Z226" s="37"/>
      <c r="AA226" s="54"/>
      <c r="AB226" s="37"/>
      <c r="AC226" s="54"/>
      <c r="AD226" s="37"/>
    </row>
    <row r="227" spans="1:30" ht="12.75" customHeight="1">
      <c r="A227" s="169">
        <v>116</v>
      </c>
      <c r="B227" s="170">
        <v>43318</v>
      </c>
      <c r="C227" s="170"/>
      <c r="D227" s="148" t="s">
        <v>725</v>
      </c>
      <c r="E227" s="143" t="s">
        <v>545</v>
      </c>
      <c r="F227" s="143">
        <v>148.5</v>
      </c>
      <c r="G227" s="143"/>
      <c r="H227" s="143">
        <v>102</v>
      </c>
      <c r="I227" s="144">
        <v>182</v>
      </c>
      <c r="J227" s="145" t="s">
        <v>726</v>
      </c>
      <c r="K227" s="146">
        <f>H227-F227</f>
        <v>-46.5</v>
      </c>
      <c r="L227" s="147">
        <f>K227/F227</f>
        <v>-0.31313131313131315</v>
      </c>
      <c r="M227" s="143" t="s">
        <v>557</v>
      </c>
      <c r="N227" s="140">
        <v>43661</v>
      </c>
      <c r="O227" s="54"/>
      <c r="P227" s="54"/>
      <c r="Q227" s="198"/>
      <c r="R227" s="54"/>
      <c r="S227" s="54"/>
      <c r="T227" s="37"/>
      <c r="U227" s="54"/>
      <c r="V227" s="37"/>
      <c r="W227" s="54"/>
      <c r="X227" s="37"/>
      <c r="Y227" s="54"/>
      <c r="Z227" s="37"/>
      <c r="AA227" s="54"/>
      <c r="AB227" s="37"/>
      <c r="AC227" s="54"/>
      <c r="AD227" s="37"/>
    </row>
    <row r="228" spans="1:30" ht="12.75" customHeight="1">
      <c r="A228" s="129">
        <v>117</v>
      </c>
      <c r="B228" s="130">
        <v>43335</v>
      </c>
      <c r="C228" s="130"/>
      <c r="D228" s="131" t="s">
        <v>727</v>
      </c>
      <c r="E228" s="132" t="s">
        <v>545</v>
      </c>
      <c r="F228" s="163">
        <v>285</v>
      </c>
      <c r="G228" s="132"/>
      <c r="H228" s="132">
        <v>355</v>
      </c>
      <c r="I228" s="134">
        <v>364</v>
      </c>
      <c r="J228" s="135" t="s">
        <v>728</v>
      </c>
      <c r="K228" s="136">
        <v>70</v>
      </c>
      <c r="L228" s="137">
        <v>0.245614035087719</v>
      </c>
      <c r="M228" s="132" t="s">
        <v>547</v>
      </c>
      <c r="N228" s="138">
        <v>43455</v>
      </c>
      <c r="O228" s="54"/>
      <c r="P228" s="54"/>
      <c r="Q228" s="198"/>
      <c r="R228" s="54"/>
      <c r="S228" s="54"/>
      <c r="T228" s="37"/>
      <c r="U228" s="54"/>
      <c r="V228" s="37"/>
      <c r="W228" s="54"/>
      <c r="X228" s="37"/>
      <c r="Y228" s="54"/>
      <c r="Z228" s="37"/>
      <c r="AA228" s="54"/>
      <c r="AB228" s="37"/>
      <c r="AC228" s="54"/>
      <c r="AD228" s="37"/>
    </row>
    <row r="229" spans="1:30" ht="12.75" customHeight="1">
      <c r="A229" s="129">
        <v>118</v>
      </c>
      <c r="B229" s="130">
        <v>43341</v>
      </c>
      <c r="C229" s="130"/>
      <c r="D229" s="131" t="s">
        <v>383</v>
      </c>
      <c r="E229" s="132" t="s">
        <v>545</v>
      </c>
      <c r="F229" s="163">
        <v>525</v>
      </c>
      <c r="G229" s="132"/>
      <c r="H229" s="132">
        <v>585</v>
      </c>
      <c r="I229" s="134">
        <v>635</v>
      </c>
      <c r="J229" s="135" t="s">
        <v>729</v>
      </c>
      <c r="K229" s="136">
        <f aca="true" t="shared" si="40" ref="K229:K260">H229-F229</f>
        <v>60</v>
      </c>
      <c r="L229" s="137">
        <f aca="true" t="shared" si="41" ref="L229:L260">K229/F229</f>
        <v>0.11428571428571428</v>
      </c>
      <c r="M229" s="132" t="s">
        <v>547</v>
      </c>
      <c r="N229" s="138">
        <v>43662</v>
      </c>
      <c r="O229" s="54"/>
      <c r="P229" s="54"/>
      <c r="Q229" s="198"/>
      <c r="R229" s="54"/>
      <c r="S229" s="54"/>
      <c r="T229" s="37"/>
      <c r="U229" s="54"/>
      <c r="V229" s="37"/>
      <c r="W229" s="54"/>
      <c r="X229" s="37"/>
      <c r="Y229" s="54"/>
      <c r="Z229" s="37"/>
      <c r="AA229" s="54"/>
      <c r="AB229" s="37"/>
      <c r="AC229" s="54"/>
      <c r="AD229" s="37"/>
    </row>
    <row r="230" spans="1:30" ht="12.75" customHeight="1">
      <c r="A230" s="129">
        <v>119</v>
      </c>
      <c r="B230" s="130">
        <v>43395</v>
      </c>
      <c r="C230" s="130"/>
      <c r="D230" s="131" t="s">
        <v>374</v>
      </c>
      <c r="E230" s="132" t="s">
        <v>545</v>
      </c>
      <c r="F230" s="163">
        <v>475</v>
      </c>
      <c r="G230" s="132"/>
      <c r="H230" s="132">
        <v>574</v>
      </c>
      <c r="I230" s="134">
        <v>570</v>
      </c>
      <c r="J230" s="135" t="s">
        <v>631</v>
      </c>
      <c r="K230" s="136">
        <f t="shared" si="40"/>
        <v>99</v>
      </c>
      <c r="L230" s="137">
        <f t="shared" si="41"/>
        <v>0.20842105263157895</v>
      </c>
      <c r="M230" s="132" t="s">
        <v>547</v>
      </c>
      <c r="N230" s="138">
        <v>43403</v>
      </c>
      <c r="O230" s="54"/>
      <c r="P230" s="54"/>
      <c r="Q230" s="198"/>
      <c r="R230" s="54"/>
      <c r="S230" s="54"/>
      <c r="T230" s="37"/>
      <c r="U230" s="54"/>
      <c r="V230" s="37"/>
      <c r="W230" s="54"/>
      <c r="X230" s="37"/>
      <c r="Y230" s="54"/>
      <c r="Z230" s="37"/>
      <c r="AA230" s="54"/>
      <c r="AB230" s="37"/>
      <c r="AC230" s="54"/>
      <c r="AD230" s="37"/>
    </row>
    <row r="231" spans="1:30" ht="12.75" customHeight="1">
      <c r="A231" s="160">
        <v>120</v>
      </c>
      <c r="B231" s="161">
        <v>43397</v>
      </c>
      <c r="C231" s="161"/>
      <c r="D231" s="162" t="s">
        <v>730</v>
      </c>
      <c r="E231" s="163" t="s">
        <v>545</v>
      </c>
      <c r="F231" s="163">
        <v>707.5</v>
      </c>
      <c r="G231" s="163"/>
      <c r="H231" s="163">
        <v>872</v>
      </c>
      <c r="I231" s="165">
        <v>872</v>
      </c>
      <c r="J231" s="166" t="s">
        <v>631</v>
      </c>
      <c r="K231" s="136">
        <f t="shared" si="40"/>
        <v>164.5</v>
      </c>
      <c r="L231" s="167">
        <f t="shared" si="41"/>
        <v>0.2325088339222615</v>
      </c>
      <c r="M231" s="163" t="s">
        <v>547</v>
      </c>
      <c r="N231" s="168">
        <v>43482</v>
      </c>
      <c r="O231" s="54"/>
      <c r="P231" s="54"/>
      <c r="Q231" s="198"/>
      <c r="R231" s="54"/>
      <c r="S231" s="54"/>
      <c r="T231" s="37"/>
      <c r="U231" s="54"/>
      <c r="V231" s="37"/>
      <c r="W231" s="54"/>
      <c r="X231" s="37"/>
      <c r="Y231" s="54"/>
      <c r="Z231" s="37"/>
      <c r="AA231" s="54"/>
      <c r="AB231" s="37"/>
      <c r="AC231" s="54"/>
      <c r="AD231" s="37"/>
    </row>
    <row r="232" spans="1:30" ht="12.75" customHeight="1">
      <c r="A232" s="160">
        <v>121</v>
      </c>
      <c r="B232" s="161">
        <v>43398</v>
      </c>
      <c r="C232" s="161"/>
      <c r="D232" s="162" t="s">
        <v>731</v>
      </c>
      <c r="E232" s="163" t="s">
        <v>545</v>
      </c>
      <c r="F232" s="163">
        <v>162</v>
      </c>
      <c r="G232" s="163"/>
      <c r="H232" s="163">
        <v>204</v>
      </c>
      <c r="I232" s="165">
        <v>209</v>
      </c>
      <c r="J232" s="166" t="s">
        <v>732</v>
      </c>
      <c r="K232" s="136">
        <f t="shared" si="40"/>
        <v>42</v>
      </c>
      <c r="L232" s="167">
        <f t="shared" si="41"/>
        <v>0.25925925925925924</v>
      </c>
      <c r="M232" s="163" t="s">
        <v>547</v>
      </c>
      <c r="N232" s="168">
        <v>43539</v>
      </c>
      <c r="O232" s="54"/>
      <c r="P232" s="54"/>
      <c r="Q232" s="198"/>
      <c r="R232" s="54"/>
      <c r="S232" s="54"/>
      <c r="T232" s="37"/>
      <c r="U232" s="54"/>
      <c r="V232" s="37"/>
      <c r="W232" s="54"/>
      <c r="X232" s="37"/>
      <c r="Y232" s="54"/>
      <c r="Z232" s="37"/>
      <c r="AA232" s="54"/>
      <c r="AB232" s="37"/>
      <c r="AC232" s="54"/>
      <c r="AD232" s="37"/>
    </row>
    <row r="233" spans="1:30" ht="12.75" customHeight="1">
      <c r="A233" s="160">
        <v>122</v>
      </c>
      <c r="B233" s="161">
        <v>43399</v>
      </c>
      <c r="C233" s="161"/>
      <c r="D233" s="162" t="s">
        <v>459</v>
      </c>
      <c r="E233" s="163" t="s">
        <v>545</v>
      </c>
      <c r="F233" s="163">
        <v>240</v>
      </c>
      <c r="G233" s="163"/>
      <c r="H233" s="163">
        <v>297</v>
      </c>
      <c r="I233" s="165">
        <v>297</v>
      </c>
      <c r="J233" s="166" t="s">
        <v>631</v>
      </c>
      <c r="K233" s="172">
        <f t="shared" si="40"/>
        <v>57</v>
      </c>
      <c r="L233" s="167">
        <f t="shared" si="41"/>
        <v>0.2375</v>
      </c>
      <c r="M233" s="163" t="s">
        <v>547</v>
      </c>
      <c r="N233" s="168">
        <v>43417</v>
      </c>
      <c r="O233" s="54"/>
      <c r="P233" s="54"/>
      <c r="Q233" s="198"/>
      <c r="R233" s="54"/>
      <c r="S233" s="54"/>
      <c r="T233" s="37"/>
      <c r="U233" s="54"/>
      <c r="V233" s="37"/>
      <c r="W233" s="54"/>
      <c r="X233" s="37"/>
      <c r="Y233" s="54"/>
      <c r="Z233" s="37"/>
      <c r="AA233" s="54"/>
      <c r="AB233" s="37"/>
      <c r="AC233" s="54"/>
      <c r="AD233" s="37"/>
    </row>
    <row r="234" spans="1:30" ht="12.75" customHeight="1">
      <c r="A234" s="129">
        <v>123</v>
      </c>
      <c r="B234" s="130">
        <v>43439</v>
      </c>
      <c r="C234" s="130"/>
      <c r="D234" s="131" t="s">
        <v>733</v>
      </c>
      <c r="E234" s="132" t="s">
        <v>545</v>
      </c>
      <c r="F234" s="132">
        <v>202.5</v>
      </c>
      <c r="G234" s="132"/>
      <c r="H234" s="132">
        <v>255</v>
      </c>
      <c r="I234" s="134">
        <v>252</v>
      </c>
      <c r="J234" s="135" t="s">
        <v>631</v>
      </c>
      <c r="K234" s="136">
        <f t="shared" si="40"/>
        <v>52.5</v>
      </c>
      <c r="L234" s="137">
        <f t="shared" si="41"/>
        <v>0.25925925925925924</v>
      </c>
      <c r="M234" s="132" t="s">
        <v>547</v>
      </c>
      <c r="N234" s="138">
        <v>43542</v>
      </c>
      <c r="O234" s="54"/>
      <c r="P234" s="54"/>
      <c r="Q234" s="198"/>
      <c r="R234" s="37" t="s">
        <v>854</v>
      </c>
      <c r="S234" s="54"/>
      <c r="T234" s="37"/>
      <c r="U234" s="54"/>
      <c r="V234" s="37"/>
      <c r="W234" s="54"/>
      <c r="X234" s="37"/>
      <c r="Y234" s="54"/>
      <c r="Z234" s="37"/>
      <c r="AA234" s="54"/>
      <c r="AB234" s="37"/>
      <c r="AC234" s="54"/>
      <c r="AD234" s="37"/>
    </row>
    <row r="235" spans="1:30" ht="12.75" customHeight="1">
      <c r="A235" s="160">
        <v>124</v>
      </c>
      <c r="B235" s="161">
        <v>43465</v>
      </c>
      <c r="C235" s="130"/>
      <c r="D235" s="162" t="s">
        <v>156</v>
      </c>
      <c r="E235" s="163" t="s">
        <v>545</v>
      </c>
      <c r="F235" s="163">
        <v>710</v>
      </c>
      <c r="G235" s="163"/>
      <c r="H235" s="163">
        <v>866</v>
      </c>
      <c r="I235" s="165">
        <v>866</v>
      </c>
      <c r="J235" s="166" t="s">
        <v>631</v>
      </c>
      <c r="K235" s="136">
        <f t="shared" si="40"/>
        <v>156</v>
      </c>
      <c r="L235" s="137">
        <f t="shared" si="41"/>
        <v>0.21971830985915494</v>
      </c>
      <c r="M235" s="132" t="s">
        <v>547</v>
      </c>
      <c r="N235" s="138">
        <v>43553</v>
      </c>
      <c r="O235" s="54"/>
      <c r="P235" s="54"/>
      <c r="Q235" s="198"/>
      <c r="R235" s="37" t="s">
        <v>854</v>
      </c>
      <c r="S235" s="54"/>
      <c r="T235" s="37"/>
      <c r="U235" s="54"/>
      <c r="V235" s="37"/>
      <c r="W235" s="54"/>
      <c r="X235" s="37"/>
      <c r="Y235" s="54"/>
      <c r="Z235" s="37"/>
      <c r="AA235" s="54"/>
      <c r="AB235" s="37"/>
      <c r="AC235" s="54"/>
      <c r="AD235" s="37"/>
    </row>
    <row r="236" spans="1:30" ht="12.75" customHeight="1">
      <c r="A236" s="160">
        <v>125</v>
      </c>
      <c r="B236" s="161">
        <v>43522</v>
      </c>
      <c r="C236" s="161"/>
      <c r="D236" s="162" t="s">
        <v>170</v>
      </c>
      <c r="E236" s="163" t="s">
        <v>545</v>
      </c>
      <c r="F236" s="163">
        <v>337.25</v>
      </c>
      <c r="G236" s="163"/>
      <c r="H236" s="163">
        <v>398.5</v>
      </c>
      <c r="I236" s="165">
        <v>411</v>
      </c>
      <c r="J236" s="135" t="s">
        <v>734</v>
      </c>
      <c r="K236" s="136">
        <f t="shared" si="40"/>
        <v>61.25</v>
      </c>
      <c r="L236" s="137">
        <f t="shared" si="41"/>
        <v>0.1816160118606375</v>
      </c>
      <c r="M236" s="132" t="s">
        <v>547</v>
      </c>
      <c r="N236" s="138">
        <v>43760</v>
      </c>
      <c r="O236" s="54"/>
      <c r="P236" s="54"/>
      <c r="Q236" s="198"/>
      <c r="R236" s="37" t="s">
        <v>854</v>
      </c>
      <c r="S236" s="54"/>
      <c r="T236" s="37"/>
      <c r="U236" s="54"/>
      <c r="V236" s="37"/>
      <c r="W236" s="54"/>
      <c r="X236" s="37"/>
      <c r="Y236" s="54"/>
      <c r="Z236" s="37"/>
      <c r="AA236" s="54"/>
      <c r="AB236" s="37"/>
      <c r="AC236" s="54"/>
      <c r="AD236" s="37"/>
    </row>
    <row r="237" spans="1:30" ht="12.75" customHeight="1">
      <c r="A237" s="173">
        <v>126</v>
      </c>
      <c r="B237" s="174">
        <v>43559</v>
      </c>
      <c r="C237" s="174"/>
      <c r="D237" s="175" t="s">
        <v>735</v>
      </c>
      <c r="E237" s="176" t="s">
        <v>545</v>
      </c>
      <c r="F237" s="176">
        <v>130</v>
      </c>
      <c r="G237" s="176"/>
      <c r="H237" s="176">
        <v>65</v>
      </c>
      <c r="I237" s="177">
        <v>158</v>
      </c>
      <c r="J237" s="145" t="s">
        <v>736</v>
      </c>
      <c r="K237" s="146">
        <f t="shared" si="40"/>
        <v>-65</v>
      </c>
      <c r="L237" s="147">
        <f t="shared" si="41"/>
        <v>-0.5</v>
      </c>
      <c r="M237" s="143" t="s">
        <v>557</v>
      </c>
      <c r="N237" s="140">
        <v>43726</v>
      </c>
      <c r="O237" s="54"/>
      <c r="P237" s="54"/>
      <c r="Q237" s="198"/>
      <c r="R237" s="37" t="s">
        <v>852</v>
      </c>
      <c r="S237" s="54"/>
      <c r="T237" s="37"/>
      <c r="U237" s="54"/>
      <c r="V237" s="37"/>
      <c r="W237" s="54"/>
      <c r="X237" s="37"/>
      <c r="Y237" s="54"/>
      <c r="Z237" s="37"/>
      <c r="AA237" s="54"/>
      <c r="AB237" s="37"/>
      <c r="AC237" s="54"/>
      <c r="AD237" s="37"/>
    </row>
    <row r="238" spans="1:30" ht="12.75" customHeight="1">
      <c r="A238" s="160">
        <v>127</v>
      </c>
      <c r="B238" s="161">
        <v>43017</v>
      </c>
      <c r="C238" s="161"/>
      <c r="D238" s="162" t="s">
        <v>205</v>
      </c>
      <c r="E238" s="163" t="s">
        <v>545</v>
      </c>
      <c r="F238" s="163">
        <v>141.5</v>
      </c>
      <c r="G238" s="163"/>
      <c r="H238" s="163">
        <v>183.5</v>
      </c>
      <c r="I238" s="165">
        <v>210</v>
      </c>
      <c r="J238" s="135" t="s">
        <v>732</v>
      </c>
      <c r="K238" s="136">
        <f t="shared" si="40"/>
        <v>42</v>
      </c>
      <c r="L238" s="137">
        <f t="shared" si="41"/>
        <v>0.2968197879858657</v>
      </c>
      <c r="M238" s="132" t="s">
        <v>547</v>
      </c>
      <c r="N238" s="138">
        <v>43042</v>
      </c>
      <c r="O238" s="54"/>
      <c r="P238" s="54"/>
      <c r="Q238" s="198"/>
      <c r="R238" s="37" t="s">
        <v>852</v>
      </c>
      <c r="S238" s="54"/>
      <c r="T238" s="37"/>
      <c r="U238" s="54"/>
      <c r="V238" s="37"/>
      <c r="W238" s="54"/>
      <c r="X238" s="37"/>
      <c r="Y238" s="54"/>
      <c r="Z238" s="37"/>
      <c r="AA238" s="54"/>
      <c r="AB238" s="37"/>
      <c r="AC238" s="54"/>
      <c r="AD238" s="37"/>
    </row>
    <row r="239" spans="1:30" ht="12.75" customHeight="1">
      <c r="A239" s="173">
        <v>128</v>
      </c>
      <c r="B239" s="174">
        <v>43074</v>
      </c>
      <c r="C239" s="174"/>
      <c r="D239" s="175" t="s">
        <v>737</v>
      </c>
      <c r="E239" s="176" t="s">
        <v>545</v>
      </c>
      <c r="F239" s="171">
        <v>172</v>
      </c>
      <c r="G239" s="176"/>
      <c r="H239" s="176">
        <v>155.25</v>
      </c>
      <c r="I239" s="177">
        <v>230</v>
      </c>
      <c r="J239" s="145" t="s">
        <v>738</v>
      </c>
      <c r="K239" s="146">
        <f t="shared" si="40"/>
        <v>-16.75</v>
      </c>
      <c r="L239" s="147">
        <f t="shared" si="41"/>
        <v>-0.09738372093023256</v>
      </c>
      <c r="M239" s="143" t="s">
        <v>557</v>
      </c>
      <c r="N239" s="140">
        <v>43787</v>
      </c>
      <c r="O239" s="54"/>
      <c r="P239" s="54"/>
      <c r="Q239" s="198"/>
      <c r="R239" s="37" t="s">
        <v>852</v>
      </c>
      <c r="S239" s="54"/>
      <c r="T239" s="37"/>
      <c r="U239" s="54"/>
      <c r="V239" s="37"/>
      <c r="W239" s="54"/>
      <c r="X239" s="37"/>
      <c r="Y239" s="54"/>
      <c r="Z239" s="37"/>
      <c r="AA239" s="54"/>
      <c r="AB239" s="37"/>
      <c r="AC239" s="54"/>
      <c r="AD239" s="37"/>
    </row>
    <row r="240" spans="1:30" ht="12.75" customHeight="1">
      <c r="A240" s="160">
        <v>129</v>
      </c>
      <c r="B240" s="161">
        <v>43398</v>
      </c>
      <c r="C240" s="161"/>
      <c r="D240" s="162" t="s">
        <v>117</v>
      </c>
      <c r="E240" s="163" t="s">
        <v>545</v>
      </c>
      <c r="F240" s="163">
        <v>698.5</v>
      </c>
      <c r="G240" s="163"/>
      <c r="H240" s="163">
        <v>890</v>
      </c>
      <c r="I240" s="165">
        <v>890</v>
      </c>
      <c r="J240" s="135" t="s">
        <v>739</v>
      </c>
      <c r="K240" s="136">
        <f t="shared" si="40"/>
        <v>191.5</v>
      </c>
      <c r="L240" s="137">
        <f t="shared" si="41"/>
        <v>0.27415891195418757</v>
      </c>
      <c r="M240" s="132" t="s">
        <v>547</v>
      </c>
      <c r="N240" s="138">
        <v>44328</v>
      </c>
      <c r="O240" s="54"/>
      <c r="P240" s="54"/>
      <c r="Q240" s="198"/>
      <c r="R240" s="37" t="s">
        <v>854</v>
      </c>
      <c r="S240" s="54"/>
      <c r="T240" s="37"/>
      <c r="U240" s="54"/>
      <c r="V240" s="37"/>
      <c r="W240" s="54"/>
      <c r="X240" s="37"/>
      <c r="Y240" s="54"/>
      <c r="Z240" s="37"/>
      <c r="AA240" s="54"/>
      <c r="AB240" s="37"/>
      <c r="AC240" s="54"/>
      <c r="AD240" s="37"/>
    </row>
    <row r="241" spans="1:30" ht="12.75" customHeight="1">
      <c r="A241" s="160">
        <v>130</v>
      </c>
      <c r="B241" s="161">
        <v>42877</v>
      </c>
      <c r="C241" s="161"/>
      <c r="D241" s="162" t="s">
        <v>740</v>
      </c>
      <c r="E241" s="163" t="s">
        <v>545</v>
      </c>
      <c r="F241" s="163">
        <v>127.6</v>
      </c>
      <c r="G241" s="163"/>
      <c r="H241" s="163">
        <v>138</v>
      </c>
      <c r="I241" s="165">
        <v>190</v>
      </c>
      <c r="J241" s="135" t="s">
        <v>741</v>
      </c>
      <c r="K241" s="136">
        <f t="shared" si="40"/>
        <v>10.400000000000006</v>
      </c>
      <c r="L241" s="137">
        <f t="shared" si="41"/>
        <v>0.08150470219435742</v>
      </c>
      <c r="M241" s="132" t="s">
        <v>547</v>
      </c>
      <c r="N241" s="138">
        <v>43774</v>
      </c>
      <c r="O241" s="54"/>
      <c r="P241" s="54"/>
      <c r="Q241" s="198"/>
      <c r="R241" s="37" t="s">
        <v>852</v>
      </c>
      <c r="S241" s="54"/>
      <c r="T241" s="37"/>
      <c r="U241" s="54"/>
      <c r="V241" s="37"/>
      <c r="W241" s="54"/>
      <c r="X241" s="37"/>
      <c r="Y241" s="54"/>
      <c r="Z241" s="37"/>
      <c r="AA241" s="54"/>
      <c r="AB241" s="37"/>
      <c r="AC241" s="54"/>
      <c r="AD241" s="37"/>
    </row>
    <row r="242" spans="1:30" ht="12.75" customHeight="1">
      <c r="A242" s="160">
        <v>131</v>
      </c>
      <c r="B242" s="161">
        <v>43158</v>
      </c>
      <c r="C242" s="161"/>
      <c r="D242" s="162" t="s">
        <v>742</v>
      </c>
      <c r="E242" s="163" t="s">
        <v>545</v>
      </c>
      <c r="F242" s="163">
        <v>317</v>
      </c>
      <c r="G242" s="163"/>
      <c r="H242" s="163">
        <v>382.5</v>
      </c>
      <c r="I242" s="165">
        <v>398</v>
      </c>
      <c r="J242" s="135" t="s">
        <v>743</v>
      </c>
      <c r="K242" s="136">
        <f t="shared" si="40"/>
        <v>65.5</v>
      </c>
      <c r="L242" s="137">
        <f t="shared" si="41"/>
        <v>0.20662460567823343</v>
      </c>
      <c r="M242" s="132" t="s">
        <v>547</v>
      </c>
      <c r="N242" s="138">
        <v>44238</v>
      </c>
      <c r="O242" s="54"/>
      <c r="P242" s="54"/>
      <c r="Q242" s="198"/>
      <c r="R242" s="37" t="s">
        <v>852</v>
      </c>
      <c r="S242" s="54"/>
      <c r="T242" s="37"/>
      <c r="U242" s="54"/>
      <c r="V242" s="37"/>
      <c r="W242" s="54"/>
      <c r="X242" s="37"/>
      <c r="Y242" s="54"/>
      <c r="Z242" s="37"/>
      <c r="AA242" s="54"/>
      <c r="AB242" s="37"/>
      <c r="AC242" s="54"/>
      <c r="AD242" s="37"/>
    </row>
    <row r="243" spans="1:30" ht="12.75" customHeight="1">
      <c r="A243" s="173">
        <v>132</v>
      </c>
      <c r="B243" s="174">
        <v>43164</v>
      </c>
      <c r="C243" s="174"/>
      <c r="D243" s="175" t="s">
        <v>162</v>
      </c>
      <c r="E243" s="176" t="s">
        <v>545</v>
      </c>
      <c r="F243" s="171">
        <f>510-14.4</f>
        <v>495.6</v>
      </c>
      <c r="G243" s="176"/>
      <c r="H243" s="176">
        <v>350</v>
      </c>
      <c r="I243" s="177">
        <v>672</v>
      </c>
      <c r="J243" s="145" t="s">
        <v>744</v>
      </c>
      <c r="K243" s="146">
        <f t="shared" si="40"/>
        <v>-145.60000000000002</v>
      </c>
      <c r="L243" s="147">
        <f t="shared" si="41"/>
        <v>-0.2937853107344633</v>
      </c>
      <c r="M243" s="143" t="s">
        <v>557</v>
      </c>
      <c r="N243" s="140">
        <v>43887</v>
      </c>
      <c r="O243" s="54"/>
      <c r="P243" s="54"/>
      <c r="Q243" s="198"/>
      <c r="R243" s="37" t="s">
        <v>854</v>
      </c>
      <c r="S243" s="54"/>
      <c r="T243" s="37"/>
      <c r="U243" s="54"/>
      <c r="V243" s="37"/>
      <c r="W243" s="54"/>
      <c r="X243" s="37"/>
      <c r="Y243" s="54"/>
      <c r="Z243" s="37"/>
      <c r="AA243" s="54"/>
      <c r="AB243" s="37"/>
      <c r="AC243" s="54"/>
      <c r="AD243" s="37"/>
    </row>
    <row r="244" spans="1:30" ht="12.75" customHeight="1">
      <c r="A244" s="173">
        <v>133</v>
      </c>
      <c r="B244" s="174">
        <v>43237</v>
      </c>
      <c r="C244" s="174"/>
      <c r="D244" s="175" t="s">
        <v>745</v>
      </c>
      <c r="E244" s="176" t="s">
        <v>545</v>
      </c>
      <c r="F244" s="171">
        <v>230.3</v>
      </c>
      <c r="G244" s="176"/>
      <c r="H244" s="176">
        <v>102.5</v>
      </c>
      <c r="I244" s="177">
        <v>348</v>
      </c>
      <c r="J244" s="145" t="s">
        <v>746</v>
      </c>
      <c r="K244" s="146">
        <f t="shared" si="40"/>
        <v>-127.80000000000001</v>
      </c>
      <c r="L244" s="147">
        <f t="shared" si="41"/>
        <v>-0.5549283543204516</v>
      </c>
      <c r="M244" s="143" t="s">
        <v>557</v>
      </c>
      <c r="N244" s="140">
        <v>43896</v>
      </c>
      <c r="O244" s="54"/>
      <c r="P244" s="54"/>
      <c r="Q244" s="198"/>
      <c r="R244" s="37" t="s">
        <v>854</v>
      </c>
      <c r="S244" s="54"/>
      <c r="T244" s="37"/>
      <c r="U244" s="54"/>
      <c r="V244" s="37"/>
      <c r="W244" s="54"/>
      <c r="X244" s="37"/>
      <c r="Y244" s="54"/>
      <c r="Z244" s="37"/>
      <c r="AA244" s="54"/>
      <c r="AB244" s="37"/>
      <c r="AC244" s="54"/>
      <c r="AD244" s="37"/>
    </row>
    <row r="245" spans="1:30" ht="12.75" customHeight="1">
      <c r="A245" s="160">
        <v>134</v>
      </c>
      <c r="B245" s="161">
        <v>43258</v>
      </c>
      <c r="C245" s="161"/>
      <c r="D245" s="162" t="s">
        <v>422</v>
      </c>
      <c r="E245" s="163" t="s">
        <v>545</v>
      </c>
      <c r="F245" s="163">
        <f>342.5-5.1</f>
        <v>337.4</v>
      </c>
      <c r="G245" s="163"/>
      <c r="H245" s="163">
        <v>412.5</v>
      </c>
      <c r="I245" s="165">
        <v>439</v>
      </c>
      <c r="J245" s="135" t="s">
        <v>747</v>
      </c>
      <c r="K245" s="136">
        <f t="shared" si="40"/>
        <v>75.10000000000002</v>
      </c>
      <c r="L245" s="137">
        <f t="shared" si="41"/>
        <v>0.22258446947243635</v>
      </c>
      <c r="M245" s="132" t="s">
        <v>547</v>
      </c>
      <c r="N245" s="138">
        <v>44230</v>
      </c>
      <c r="O245" s="54"/>
      <c r="P245" s="54"/>
      <c r="Q245" s="198"/>
      <c r="R245" s="37" t="s">
        <v>852</v>
      </c>
      <c r="S245" s="54"/>
      <c r="T245" s="37"/>
      <c r="U245" s="54"/>
      <c r="V245" s="37"/>
      <c r="W245" s="54"/>
      <c r="X245" s="37"/>
      <c r="Y245" s="54"/>
      <c r="Z245" s="37"/>
      <c r="AA245" s="54"/>
      <c r="AB245" s="37"/>
      <c r="AC245" s="54"/>
      <c r="AD245" s="37"/>
    </row>
    <row r="246" spans="1:30" ht="12.75" customHeight="1">
      <c r="A246" s="154">
        <v>135</v>
      </c>
      <c r="B246" s="153">
        <v>43285</v>
      </c>
      <c r="C246" s="153"/>
      <c r="D246" s="154" t="s">
        <v>56</v>
      </c>
      <c r="E246" s="155" t="s">
        <v>545</v>
      </c>
      <c r="F246" s="155">
        <f>127.5-5.53</f>
        <v>121.97</v>
      </c>
      <c r="G246" s="156"/>
      <c r="H246" s="156">
        <v>122.5</v>
      </c>
      <c r="I246" s="156">
        <v>170</v>
      </c>
      <c r="J246" s="157" t="s">
        <v>748</v>
      </c>
      <c r="K246" s="158">
        <f t="shared" si="40"/>
        <v>0.5300000000000011</v>
      </c>
      <c r="L246" s="159">
        <f t="shared" si="41"/>
        <v>0.004345330819053875</v>
      </c>
      <c r="M246" s="155" t="s">
        <v>564</v>
      </c>
      <c r="N246" s="153">
        <v>44431</v>
      </c>
      <c r="O246" s="54"/>
      <c r="P246" s="54"/>
      <c r="Q246" s="198"/>
      <c r="R246" s="37" t="s">
        <v>854</v>
      </c>
      <c r="S246" s="54"/>
      <c r="T246" s="37"/>
      <c r="U246" s="54"/>
      <c r="V246" s="37"/>
      <c r="W246" s="54"/>
      <c r="X246" s="37"/>
      <c r="Y246" s="54"/>
      <c r="Z246" s="37"/>
      <c r="AA246" s="54"/>
      <c r="AB246" s="37"/>
      <c r="AC246" s="54"/>
      <c r="AD246" s="37"/>
    </row>
    <row r="247" spans="1:30" ht="12.75" customHeight="1">
      <c r="A247" s="173">
        <v>136</v>
      </c>
      <c r="B247" s="174">
        <v>43294</v>
      </c>
      <c r="C247" s="174"/>
      <c r="D247" s="175" t="s">
        <v>749</v>
      </c>
      <c r="E247" s="176" t="s">
        <v>545</v>
      </c>
      <c r="F247" s="171">
        <v>46.5</v>
      </c>
      <c r="G247" s="176"/>
      <c r="H247" s="176">
        <v>17</v>
      </c>
      <c r="I247" s="177">
        <v>59</v>
      </c>
      <c r="J247" s="145" t="s">
        <v>750</v>
      </c>
      <c r="K247" s="146">
        <f t="shared" si="40"/>
        <v>-29.5</v>
      </c>
      <c r="L247" s="147">
        <f t="shared" si="41"/>
        <v>-0.6344086021505376</v>
      </c>
      <c r="M247" s="143" t="s">
        <v>557</v>
      </c>
      <c r="N247" s="140">
        <v>43887</v>
      </c>
      <c r="O247" s="54"/>
      <c r="P247" s="54"/>
      <c r="Q247" s="198"/>
      <c r="R247" s="37" t="s">
        <v>854</v>
      </c>
      <c r="S247" s="54"/>
      <c r="T247" s="37"/>
      <c r="U247" s="54"/>
      <c r="V247" s="37"/>
      <c r="W247" s="54"/>
      <c r="X247" s="37"/>
      <c r="Y247" s="54"/>
      <c r="Z247" s="37"/>
      <c r="AA247" s="54"/>
      <c r="AB247" s="37"/>
      <c r="AC247" s="54"/>
      <c r="AD247" s="37"/>
    </row>
    <row r="248" spans="1:30" ht="12.75" customHeight="1">
      <c r="A248" s="160">
        <v>137</v>
      </c>
      <c r="B248" s="161">
        <v>43396</v>
      </c>
      <c r="C248" s="161"/>
      <c r="D248" s="162" t="s">
        <v>406</v>
      </c>
      <c r="E248" s="163" t="s">
        <v>545</v>
      </c>
      <c r="F248" s="163">
        <v>156.5</v>
      </c>
      <c r="G248" s="163"/>
      <c r="H248" s="163">
        <v>207.5</v>
      </c>
      <c r="I248" s="165">
        <v>191</v>
      </c>
      <c r="J248" s="135" t="s">
        <v>631</v>
      </c>
      <c r="K248" s="136">
        <f t="shared" si="40"/>
        <v>51</v>
      </c>
      <c r="L248" s="137">
        <f t="shared" si="41"/>
        <v>0.3258785942492013</v>
      </c>
      <c r="M248" s="132" t="s">
        <v>547</v>
      </c>
      <c r="N248" s="138">
        <v>44369</v>
      </c>
      <c r="O248" s="54"/>
      <c r="P248" s="54"/>
      <c r="Q248" s="198"/>
      <c r="R248" s="37" t="s">
        <v>854</v>
      </c>
      <c r="S248" s="54"/>
      <c r="T248" s="37"/>
      <c r="U248" s="54"/>
      <c r="V248" s="37"/>
      <c r="W248" s="54"/>
      <c r="X248" s="37"/>
      <c r="Y248" s="54"/>
      <c r="Z248" s="37"/>
      <c r="AA248" s="54"/>
      <c r="AB248" s="37"/>
      <c r="AC248" s="54"/>
      <c r="AD248" s="37"/>
    </row>
    <row r="249" spans="1:30" ht="12.75" customHeight="1">
      <c r="A249" s="160">
        <v>138</v>
      </c>
      <c r="B249" s="161">
        <v>43439</v>
      </c>
      <c r="C249" s="161"/>
      <c r="D249" s="162" t="s">
        <v>337</v>
      </c>
      <c r="E249" s="163" t="s">
        <v>545</v>
      </c>
      <c r="F249" s="163">
        <v>259.5</v>
      </c>
      <c r="G249" s="163"/>
      <c r="H249" s="163">
        <v>320</v>
      </c>
      <c r="I249" s="165">
        <v>320</v>
      </c>
      <c r="J249" s="135" t="s">
        <v>631</v>
      </c>
      <c r="K249" s="136">
        <f t="shared" si="40"/>
        <v>60.5</v>
      </c>
      <c r="L249" s="137">
        <f t="shared" si="41"/>
        <v>0.23314065510597304</v>
      </c>
      <c r="M249" s="132" t="s">
        <v>547</v>
      </c>
      <c r="N249" s="138">
        <v>44323</v>
      </c>
      <c r="O249" s="54"/>
      <c r="P249" s="54"/>
      <c r="Q249" s="198"/>
      <c r="R249" s="37" t="s">
        <v>854</v>
      </c>
      <c r="S249" s="54"/>
      <c r="T249" s="37"/>
      <c r="U249" s="54"/>
      <c r="V249" s="37"/>
      <c r="W249" s="54"/>
      <c r="X249" s="37"/>
      <c r="Y249" s="54"/>
      <c r="Z249" s="37"/>
      <c r="AA249" s="54"/>
      <c r="AB249" s="37"/>
      <c r="AC249" s="54"/>
      <c r="AD249" s="37"/>
    </row>
    <row r="250" spans="1:30" ht="12.75" customHeight="1">
      <c r="A250" s="173">
        <v>139</v>
      </c>
      <c r="B250" s="174">
        <v>43439</v>
      </c>
      <c r="C250" s="174"/>
      <c r="D250" s="175" t="s">
        <v>751</v>
      </c>
      <c r="E250" s="176" t="s">
        <v>545</v>
      </c>
      <c r="F250" s="176">
        <v>715</v>
      </c>
      <c r="G250" s="176"/>
      <c r="H250" s="176">
        <v>445</v>
      </c>
      <c r="I250" s="177">
        <v>840</v>
      </c>
      <c r="J250" s="145" t="s">
        <v>752</v>
      </c>
      <c r="K250" s="146">
        <f t="shared" si="40"/>
        <v>-270</v>
      </c>
      <c r="L250" s="147">
        <f t="shared" si="41"/>
        <v>-0.3776223776223776</v>
      </c>
      <c r="M250" s="143" t="s">
        <v>557</v>
      </c>
      <c r="N250" s="140">
        <v>43800</v>
      </c>
      <c r="O250" s="54"/>
      <c r="P250" s="54"/>
      <c r="Q250" s="198"/>
      <c r="R250" s="37" t="s">
        <v>854</v>
      </c>
      <c r="S250" s="54"/>
      <c r="T250" s="37"/>
      <c r="U250" s="54"/>
      <c r="V250" s="37"/>
      <c r="W250" s="54"/>
      <c r="X250" s="37"/>
      <c r="Y250" s="54"/>
      <c r="Z250" s="37"/>
      <c r="AA250" s="54"/>
      <c r="AB250" s="37"/>
      <c r="AC250" s="54"/>
      <c r="AD250" s="37"/>
    </row>
    <row r="251" spans="1:30" ht="12.75" customHeight="1">
      <c r="A251" s="160">
        <v>140</v>
      </c>
      <c r="B251" s="161">
        <v>43469</v>
      </c>
      <c r="C251" s="161"/>
      <c r="D251" s="162" t="s">
        <v>176</v>
      </c>
      <c r="E251" s="163" t="s">
        <v>545</v>
      </c>
      <c r="F251" s="163">
        <v>875</v>
      </c>
      <c r="G251" s="163"/>
      <c r="H251" s="163">
        <v>1165</v>
      </c>
      <c r="I251" s="165">
        <v>1185</v>
      </c>
      <c r="J251" s="135" t="s">
        <v>753</v>
      </c>
      <c r="K251" s="136">
        <f t="shared" si="40"/>
        <v>290</v>
      </c>
      <c r="L251" s="137">
        <f t="shared" si="41"/>
        <v>0.3314285714285714</v>
      </c>
      <c r="M251" s="132" t="s">
        <v>547</v>
      </c>
      <c r="N251" s="138">
        <v>43847</v>
      </c>
      <c r="O251" s="54"/>
      <c r="P251" s="54"/>
      <c r="Q251" s="198"/>
      <c r="R251" s="37" t="s">
        <v>854</v>
      </c>
      <c r="S251" s="54"/>
      <c r="T251" s="37"/>
      <c r="U251" s="54"/>
      <c r="V251" s="37"/>
      <c r="W251" s="54"/>
      <c r="X251" s="37"/>
      <c r="Y251" s="54"/>
      <c r="Z251" s="37"/>
      <c r="AA251" s="54"/>
      <c r="AB251" s="37"/>
      <c r="AC251" s="54"/>
      <c r="AD251" s="37"/>
    </row>
    <row r="252" spans="1:30" ht="12.75" customHeight="1">
      <c r="A252" s="160">
        <v>141</v>
      </c>
      <c r="B252" s="161">
        <v>43559</v>
      </c>
      <c r="C252" s="161"/>
      <c r="D252" s="162" t="s">
        <v>355</v>
      </c>
      <c r="E252" s="163" t="s">
        <v>545</v>
      </c>
      <c r="F252" s="163">
        <f>387-14.63</f>
        <v>372.37</v>
      </c>
      <c r="G252" s="163"/>
      <c r="H252" s="163">
        <v>490</v>
      </c>
      <c r="I252" s="165">
        <v>490</v>
      </c>
      <c r="J252" s="135" t="s">
        <v>631</v>
      </c>
      <c r="K252" s="136">
        <f t="shared" si="40"/>
        <v>117.63</v>
      </c>
      <c r="L252" s="137">
        <f t="shared" si="41"/>
        <v>0.3158954803018503</v>
      </c>
      <c r="M252" s="132" t="s">
        <v>547</v>
      </c>
      <c r="N252" s="138">
        <v>43850</v>
      </c>
      <c r="O252" s="54"/>
      <c r="P252" s="54"/>
      <c r="Q252" s="198"/>
      <c r="R252" s="37" t="s">
        <v>854</v>
      </c>
      <c r="S252" s="54"/>
      <c r="T252" s="37"/>
      <c r="U252" s="54"/>
      <c r="V252" s="37"/>
      <c r="W252" s="54"/>
      <c r="X252" s="37"/>
      <c r="Y252" s="54"/>
      <c r="Z252" s="37"/>
      <c r="AA252" s="54"/>
      <c r="AB252" s="37"/>
      <c r="AC252" s="54"/>
      <c r="AD252" s="37"/>
    </row>
    <row r="253" spans="1:30" ht="12.75" customHeight="1">
      <c r="A253" s="173">
        <v>142</v>
      </c>
      <c r="B253" s="174">
        <v>43578</v>
      </c>
      <c r="C253" s="174"/>
      <c r="D253" s="175" t="s">
        <v>754</v>
      </c>
      <c r="E253" s="176" t="s">
        <v>556</v>
      </c>
      <c r="F253" s="176">
        <v>220</v>
      </c>
      <c r="G253" s="176"/>
      <c r="H253" s="176">
        <v>127.5</v>
      </c>
      <c r="I253" s="177">
        <v>284</v>
      </c>
      <c r="J253" s="145" t="s">
        <v>755</v>
      </c>
      <c r="K253" s="146">
        <f t="shared" si="40"/>
        <v>-92.5</v>
      </c>
      <c r="L253" s="147">
        <f t="shared" si="41"/>
        <v>-0.42045454545454547</v>
      </c>
      <c r="M253" s="143" t="s">
        <v>557</v>
      </c>
      <c r="N253" s="140">
        <v>43896</v>
      </c>
      <c r="O253" s="54"/>
      <c r="P253" s="54"/>
      <c r="Q253" s="198"/>
      <c r="R253" s="37" t="s">
        <v>854</v>
      </c>
      <c r="S253" s="54"/>
      <c r="T253" s="37"/>
      <c r="U253" s="54"/>
      <c r="V253" s="37"/>
      <c r="W253" s="54"/>
      <c r="X253" s="37"/>
      <c r="Y253" s="54"/>
      <c r="Z253" s="37"/>
      <c r="AA253" s="54"/>
      <c r="AB253" s="37"/>
      <c r="AC253" s="54"/>
      <c r="AD253" s="37"/>
    </row>
    <row r="254" spans="1:30" ht="12.75" customHeight="1">
      <c r="A254" s="160">
        <v>143</v>
      </c>
      <c r="B254" s="161">
        <v>43622</v>
      </c>
      <c r="C254" s="161"/>
      <c r="D254" s="162" t="s">
        <v>460</v>
      </c>
      <c r="E254" s="163" t="s">
        <v>556</v>
      </c>
      <c r="F254" s="163">
        <v>332.8</v>
      </c>
      <c r="G254" s="163"/>
      <c r="H254" s="163">
        <v>405</v>
      </c>
      <c r="I254" s="165">
        <v>419</v>
      </c>
      <c r="J254" s="135" t="s">
        <v>756</v>
      </c>
      <c r="K254" s="136">
        <f t="shared" si="40"/>
        <v>72.19999999999999</v>
      </c>
      <c r="L254" s="137">
        <f t="shared" si="41"/>
        <v>0.21694711538461534</v>
      </c>
      <c r="M254" s="132" t="s">
        <v>547</v>
      </c>
      <c r="N254" s="138">
        <v>43860</v>
      </c>
      <c r="O254" s="54"/>
      <c r="P254" s="54"/>
      <c r="Q254" s="198"/>
      <c r="R254" s="37" t="s">
        <v>852</v>
      </c>
      <c r="S254" s="54"/>
      <c r="T254" s="37"/>
      <c r="U254" s="54"/>
      <c r="V254" s="37"/>
      <c r="W254" s="54"/>
      <c r="X254" s="37"/>
      <c r="Y254" s="54"/>
      <c r="Z254" s="37"/>
      <c r="AA254" s="54"/>
      <c r="AB254" s="37"/>
      <c r="AC254" s="54"/>
      <c r="AD254" s="37"/>
    </row>
    <row r="255" spans="1:30" ht="12.75" customHeight="1">
      <c r="A255" s="154">
        <v>144</v>
      </c>
      <c r="B255" s="153">
        <v>43641</v>
      </c>
      <c r="C255" s="153"/>
      <c r="D255" s="154" t="s">
        <v>168</v>
      </c>
      <c r="E255" s="155" t="s">
        <v>545</v>
      </c>
      <c r="F255" s="155">
        <v>386</v>
      </c>
      <c r="G255" s="156"/>
      <c r="H255" s="156">
        <v>395</v>
      </c>
      <c r="I255" s="156">
        <v>452</v>
      </c>
      <c r="J255" s="157" t="s">
        <v>757</v>
      </c>
      <c r="K255" s="158">
        <f t="shared" si="40"/>
        <v>9</v>
      </c>
      <c r="L255" s="159">
        <f t="shared" si="41"/>
        <v>0.023316062176165803</v>
      </c>
      <c r="M255" s="155" t="s">
        <v>564</v>
      </c>
      <c r="N255" s="153">
        <v>43868</v>
      </c>
      <c r="O255" s="54"/>
      <c r="P255" s="54"/>
      <c r="Q255" s="198"/>
      <c r="R255" s="37" t="s">
        <v>852</v>
      </c>
      <c r="S255" s="54"/>
      <c r="T255" s="37"/>
      <c r="U255" s="54"/>
      <c r="V255" s="37"/>
      <c r="W255" s="54"/>
      <c r="X255" s="37"/>
      <c r="Y255" s="54"/>
      <c r="Z255" s="37"/>
      <c r="AA255" s="54"/>
      <c r="AB255" s="37"/>
      <c r="AC255" s="54"/>
      <c r="AD255" s="37"/>
    </row>
    <row r="256" spans="1:30" ht="12.75" customHeight="1">
      <c r="A256" s="154">
        <v>145</v>
      </c>
      <c r="B256" s="153">
        <v>43707</v>
      </c>
      <c r="C256" s="153"/>
      <c r="D256" s="154" t="s">
        <v>143</v>
      </c>
      <c r="E256" s="155" t="s">
        <v>545</v>
      </c>
      <c r="F256" s="155">
        <v>137.5</v>
      </c>
      <c r="G256" s="156"/>
      <c r="H256" s="156">
        <v>138.5</v>
      </c>
      <c r="I256" s="156">
        <v>190</v>
      </c>
      <c r="J256" s="157" t="s">
        <v>758</v>
      </c>
      <c r="K256" s="158">
        <f t="shared" si="40"/>
        <v>1</v>
      </c>
      <c r="L256" s="159">
        <f t="shared" si="41"/>
        <v>0.007272727272727273</v>
      </c>
      <c r="M256" s="155" t="s">
        <v>564</v>
      </c>
      <c r="N256" s="153">
        <v>44432</v>
      </c>
      <c r="O256" s="54"/>
      <c r="P256" s="54"/>
      <c r="Q256" s="198"/>
      <c r="R256" s="37" t="s">
        <v>854</v>
      </c>
      <c r="S256" s="54"/>
      <c r="T256" s="37"/>
      <c r="U256" s="54"/>
      <c r="V256" s="37"/>
      <c r="W256" s="54"/>
      <c r="X256" s="37"/>
      <c r="Y256" s="54"/>
      <c r="Z256" s="37"/>
      <c r="AA256" s="54"/>
      <c r="AB256" s="37"/>
      <c r="AC256" s="54"/>
      <c r="AD256" s="37"/>
    </row>
    <row r="257" spans="1:30" ht="12.75" customHeight="1">
      <c r="A257" s="160">
        <v>146</v>
      </c>
      <c r="B257" s="161">
        <v>43731</v>
      </c>
      <c r="C257" s="161"/>
      <c r="D257" s="162" t="s">
        <v>415</v>
      </c>
      <c r="E257" s="163" t="s">
        <v>545</v>
      </c>
      <c r="F257" s="163">
        <v>235</v>
      </c>
      <c r="G257" s="163"/>
      <c r="H257" s="163">
        <v>295</v>
      </c>
      <c r="I257" s="165">
        <v>296</v>
      </c>
      <c r="J257" s="135" t="s">
        <v>759</v>
      </c>
      <c r="K257" s="136">
        <f t="shared" si="40"/>
        <v>60</v>
      </c>
      <c r="L257" s="137">
        <f t="shared" si="41"/>
        <v>0.2553191489361702</v>
      </c>
      <c r="M257" s="132" t="s">
        <v>547</v>
      </c>
      <c r="N257" s="138">
        <v>43844</v>
      </c>
      <c r="O257" s="54"/>
      <c r="P257" s="54"/>
      <c r="Q257" s="198"/>
      <c r="R257" s="37" t="s">
        <v>852</v>
      </c>
      <c r="S257" s="54"/>
      <c r="T257" s="37"/>
      <c r="U257" s="54"/>
      <c r="V257" s="37"/>
      <c r="W257" s="54"/>
      <c r="X257" s="37"/>
      <c r="Y257" s="54"/>
      <c r="Z257" s="37"/>
      <c r="AA257" s="54"/>
      <c r="AB257" s="37"/>
      <c r="AC257" s="54"/>
      <c r="AD257" s="37"/>
    </row>
    <row r="258" spans="1:30" ht="12.75" customHeight="1">
      <c r="A258" s="160">
        <v>147</v>
      </c>
      <c r="B258" s="161">
        <v>43752</v>
      </c>
      <c r="C258" s="161"/>
      <c r="D258" s="162" t="s">
        <v>760</v>
      </c>
      <c r="E258" s="163" t="s">
        <v>545</v>
      </c>
      <c r="F258" s="163">
        <v>277.5</v>
      </c>
      <c r="G258" s="163"/>
      <c r="H258" s="163">
        <v>333</v>
      </c>
      <c r="I258" s="165">
        <v>333</v>
      </c>
      <c r="J258" s="135" t="s">
        <v>761</v>
      </c>
      <c r="K258" s="136">
        <f t="shared" si="40"/>
        <v>55.5</v>
      </c>
      <c r="L258" s="137">
        <f t="shared" si="41"/>
        <v>0.2</v>
      </c>
      <c r="M258" s="132" t="s">
        <v>547</v>
      </c>
      <c r="N258" s="138">
        <v>43846</v>
      </c>
      <c r="O258" s="54"/>
      <c r="P258" s="54"/>
      <c r="Q258" s="198"/>
      <c r="R258" s="37" t="s">
        <v>854</v>
      </c>
      <c r="S258" s="54"/>
      <c r="T258" s="37"/>
      <c r="U258" s="54"/>
      <c r="V258" s="37"/>
      <c r="W258" s="54"/>
      <c r="X258" s="37"/>
      <c r="Y258" s="54"/>
      <c r="Z258" s="37"/>
      <c r="AA258" s="54"/>
      <c r="AB258" s="37"/>
      <c r="AC258" s="54"/>
      <c r="AD258" s="37"/>
    </row>
    <row r="259" spans="1:30" ht="12.75" customHeight="1">
      <c r="A259" s="160">
        <v>148</v>
      </c>
      <c r="B259" s="161">
        <v>43752</v>
      </c>
      <c r="C259" s="161"/>
      <c r="D259" s="162" t="s">
        <v>762</v>
      </c>
      <c r="E259" s="163" t="s">
        <v>545</v>
      </c>
      <c r="F259" s="163">
        <v>930</v>
      </c>
      <c r="G259" s="163"/>
      <c r="H259" s="163">
        <v>1165</v>
      </c>
      <c r="I259" s="165">
        <v>1200</v>
      </c>
      <c r="J259" s="135" t="s">
        <v>763</v>
      </c>
      <c r="K259" s="136">
        <f t="shared" si="40"/>
        <v>235</v>
      </c>
      <c r="L259" s="137">
        <f t="shared" si="41"/>
        <v>0.25268817204301075</v>
      </c>
      <c r="M259" s="132" t="s">
        <v>547</v>
      </c>
      <c r="N259" s="138">
        <v>43847</v>
      </c>
      <c r="O259" s="54"/>
      <c r="P259" s="54"/>
      <c r="Q259" s="198"/>
      <c r="R259" s="37" t="s">
        <v>852</v>
      </c>
      <c r="S259" s="54"/>
      <c r="T259" s="37"/>
      <c r="U259" s="54"/>
      <c r="V259" s="37"/>
      <c r="W259" s="54"/>
      <c r="X259" s="37"/>
      <c r="Y259" s="54"/>
      <c r="Z259" s="37"/>
      <c r="AA259" s="54"/>
      <c r="AB259" s="37"/>
      <c r="AC259" s="54"/>
      <c r="AD259" s="37"/>
    </row>
    <row r="260" spans="1:30" ht="12.75" customHeight="1">
      <c r="A260" s="160">
        <v>149</v>
      </c>
      <c r="B260" s="161">
        <v>43753</v>
      </c>
      <c r="C260" s="161"/>
      <c r="D260" s="162" t="s">
        <v>764</v>
      </c>
      <c r="E260" s="163" t="s">
        <v>545</v>
      </c>
      <c r="F260" s="133">
        <v>111</v>
      </c>
      <c r="G260" s="163"/>
      <c r="H260" s="163">
        <v>141</v>
      </c>
      <c r="I260" s="165">
        <v>141</v>
      </c>
      <c r="J260" s="135" t="s">
        <v>765</v>
      </c>
      <c r="K260" s="136">
        <f t="shared" si="40"/>
        <v>30</v>
      </c>
      <c r="L260" s="137">
        <f t="shared" si="41"/>
        <v>0.2702702702702703</v>
      </c>
      <c r="M260" s="132" t="s">
        <v>547</v>
      </c>
      <c r="N260" s="138">
        <v>44328</v>
      </c>
      <c r="O260" s="54"/>
      <c r="P260" s="54"/>
      <c r="Q260" s="198"/>
      <c r="R260" s="37" t="s">
        <v>852</v>
      </c>
      <c r="S260" s="54"/>
      <c r="T260" s="37"/>
      <c r="U260" s="54"/>
      <c r="V260" s="37"/>
      <c r="W260" s="54"/>
      <c r="X260" s="37"/>
      <c r="Y260" s="54"/>
      <c r="Z260" s="37"/>
      <c r="AA260" s="54"/>
      <c r="AB260" s="37"/>
      <c r="AC260" s="54"/>
      <c r="AD260" s="37"/>
    </row>
    <row r="261" spans="1:30" ht="12.75" customHeight="1">
      <c r="A261" s="160">
        <v>150</v>
      </c>
      <c r="B261" s="161">
        <v>43753</v>
      </c>
      <c r="C261" s="161"/>
      <c r="D261" s="162" t="s">
        <v>766</v>
      </c>
      <c r="E261" s="163" t="s">
        <v>545</v>
      </c>
      <c r="F261" s="133">
        <v>296</v>
      </c>
      <c r="G261" s="163"/>
      <c r="H261" s="163">
        <v>370</v>
      </c>
      <c r="I261" s="165">
        <v>370</v>
      </c>
      <c r="J261" s="135" t="s">
        <v>631</v>
      </c>
      <c r="K261" s="136">
        <f aca="true" t="shared" si="42" ref="K261:K286">H261-F261</f>
        <v>74</v>
      </c>
      <c r="L261" s="137">
        <f aca="true" t="shared" si="43" ref="L261:L286">K261/F261</f>
        <v>0.25</v>
      </c>
      <c r="M261" s="132" t="s">
        <v>547</v>
      </c>
      <c r="N261" s="138">
        <v>43853</v>
      </c>
      <c r="O261" s="54"/>
      <c r="P261" s="54"/>
      <c r="Q261" s="198"/>
      <c r="R261" s="37" t="s">
        <v>852</v>
      </c>
      <c r="S261" s="54"/>
      <c r="T261" s="37"/>
      <c r="U261" s="54"/>
      <c r="V261" s="37"/>
      <c r="W261" s="54"/>
      <c r="X261" s="37"/>
      <c r="Y261" s="54"/>
      <c r="Z261" s="37"/>
      <c r="AA261" s="54"/>
      <c r="AB261" s="37"/>
      <c r="AC261" s="54"/>
      <c r="AD261" s="37"/>
    </row>
    <row r="262" spans="1:30" ht="12.75" customHeight="1">
      <c r="A262" s="160">
        <v>151</v>
      </c>
      <c r="B262" s="161">
        <v>43754</v>
      </c>
      <c r="C262" s="161"/>
      <c r="D262" s="162" t="s">
        <v>767</v>
      </c>
      <c r="E262" s="163" t="s">
        <v>545</v>
      </c>
      <c r="F262" s="133">
        <v>300</v>
      </c>
      <c r="G262" s="163"/>
      <c r="H262" s="163">
        <v>382.5</v>
      </c>
      <c r="I262" s="165">
        <v>344</v>
      </c>
      <c r="J262" s="135" t="s">
        <v>768</v>
      </c>
      <c r="K262" s="136">
        <f t="shared" si="42"/>
        <v>82.5</v>
      </c>
      <c r="L262" s="137">
        <f t="shared" si="43"/>
        <v>0.275</v>
      </c>
      <c r="M262" s="132" t="s">
        <v>547</v>
      </c>
      <c r="N262" s="138">
        <v>44238</v>
      </c>
      <c r="O262" s="54"/>
      <c r="P262" s="54"/>
      <c r="Q262" s="198"/>
      <c r="R262" s="37" t="s">
        <v>852</v>
      </c>
      <c r="S262" s="54"/>
      <c r="T262" s="37"/>
      <c r="U262" s="54"/>
      <c r="V262" s="37"/>
      <c r="W262" s="54"/>
      <c r="X262" s="37"/>
      <c r="Y262" s="54"/>
      <c r="Z262" s="37"/>
      <c r="AA262" s="54"/>
      <c r="AB262" s="37"/>
      <c r="AC262" s="54"/>
      <c r="AD262" s="37"/>
    </row>
    <row r="263" spans="1:30" ht="12.75" customHeight="1">
      <c r="A263" s="160">
        <v>152</v>
      </c>
      <c r="B263" s="161">
        <v>43832</v>
      </c>
      <c r="C263" s="161"/>
      <c r="D263" s="162" t="s">
        <v>769</v>
      </c>
      <c r="E263" s="163" t="s">
        <v>545</v>
      </c>
      <c r="F263" s="133">
        <v>495</v>
      </c>
      <c r="G263" s="163"/>
      <c r="H263" s="163">
        <v>595</v>
      </c>
      <c r="I263" s="165">
        <v>590</v>
      </c>
      <c r="J263" s="135" t="s">
        <v>567</v>
      </c>
      <c r="K263" s="136">
        <f t="shared" si="42"/>
        <v>100</v>
      </c>
      <c r="L263" s="137">
        <f t="shared" si="43"/>
        <v>0.20202020202020202</v>
      </c>
      <c r="M263" s="132" t="s">
        <v>547</v>
      </c>
      <c r="N263" s="138">
        <v>44589</v>
      </c>
      <c r="O263" s="54"/>
      <c r="P263" s="54"/>
      <c r="Q263" s="198"/>
      <c r="R263" s="37" t="s">
        <v>852</v>
      </c>
      <c r="S263" s="54"/>
      <c r="T263" s="37"/>
      <c r="U263" s="54"/>
      <c r="V263" s="37"/>
      <c r="W263" s="54"/>
      <c r="X263" s="37"/>
      <c r="Y263" s="54"/>
      <c r="Z263" s="37"/>
      <c r="AA263" s="54"/>
      <c r="AB263" s="37"/>
      <c r="AC263" s="54"/>
      <c r="AD263" s="37"/>
    </row>
    <row r="264" spans="1:30" ht="12.75" customHeight="1">
      <c r="A264" s="160">
        <v>153</v>
      </c>
      <c r="B264" s="161">
        <v>43966</v>
      </c>
      <c r="C264" s="161"/>
      <c r="D264" s="162" t="s">
        <v>74</v>
      </c>
      <c r="E264" s="163" t="s">
        <v>545</v>
      </c>
      <c r="F264" s="133">
        <v>67.5</v>
      </c>
      <c r="G264" s="163"/>
      <c r="H264" s="163">
        <v>86</v>
      </c>
      <c r="I264" s="165">
        <v>86</v>
      </c>
      <c r="J264" s="135" t="s">
        <v>770</v>
      </c>
      <c r="K264" s="136">
        <f t="shared" si="42"/>
        <v>18.5</v>
      </c>
      <c r="L264" s="137">
        <f t="shared" si="43"/>
        <v>0.2740740740740741</v>
      </c>
      <c r="M264" s="132" t="s">
        <v>547</v>
      </c>
      <c r="N264" s="138">
        <v>44008</v>
      </c>
      <c r="O264" s="54"/>
      <c r="P264" s="54"/>
      <c r="Q264" s="198"/>
      <c r="R264" s="37" t="s">
        <v>852</v>
      </c>
      <c r="S264" s="54"/>
      <c r="T264" s="37"/>
      <c r="U264" s="54"/>
      <c r="V264" s="37"/>
      <c r="W264" s="54"/>
      <c r="X264" s="37"/>
      <c r="Y264" s="54"/>
      <c r="Z264" s="37"/>
      <c r="AA264" s="54"/>
      <c r="AB264" s="37"/>
      <c r="AC264" s="54"/>
      <c r="AD264" s="37"/>
    </row>
    <row r="265" spans="1:30" ht="12.75" customHeight="1">
      <c r="A265" s="160">
        <v>154</v>
      </c>
      <c r="B265" s="161">
        <v>44035</v>
      </c>
      <c r="C265" s="161"/>
      <c r="D265" s="162" t="s">
        <v>459</v>
      </c>
      <c r="E265" s="163" t="s">
        <v>545</v>
      </c>
      <c r="F265" s="133">
        <v>231</v>
      </c>
      <c r="G265" s="163"/>
      <c r="H265" s="163">
        <v>281</v>
      </c>
      <c r="I265" s="165">
        <v>281</v>
      </c>
      <c r="J265" s="135" t="s">
        <v>631</v>
      </c>
      <c r="K265" s="136">
        <f t="shared" si="42"/>
        <v>50</v>
      </c>
      <c r="L265" s="137">
        <f t="shared" si="43"/>
        <v>0.21645021645021645</v>
      </c>
      <c r="M265" s="132" t="s">
        <v>547</v>
      </c>
      <c r="N265" s="138">
        <v>44358</v>
      </c>
      <c r="O265" s="54"/>
      <c r="P265" s="54"/>
      <c r="Q265" s="198"/>
      <c r="R265" s="37" t="s">
        <v>852</v>
      </c>
      <c r="S265" s="54"/>
      <c r="T265" s="37"/>
      <c r="U265" s="54"/>
      <c r="V265" s="37"/>
      <c r="W265" s="54"/>
      <c r="X265" s="37"/>
      <c r="Y265" s="54"/>
      <c r="Z265" s="37"/>
      <c r="AA265" s="54"/>
      <c r="AB265" s="37"/>
      <c r="AC265" s="54"/>
      <c r="AD265" s="37"/>
    </row>
    <row r="266" spans="1:30" ht="12.75" customHeight="1">
      <c r="A266" s="160">
        <v>155</v>
      </c>
      <c r="B266" s="161">
        <v>44092</v>
      </c>
      <c r="C266" s="161"/>
      <c r="D266" s="162" t="s">
        <v>141</v>
      </c>
      <c r="E266" s="163" t="s">
        <v>545</v>
      </c>
      <c r="F266" s="163">
        <v>206</v>
      </c>
      <c r="G266" s="163"/>
      <c r="H266" s="163">
        <v>248</v>
      </c>
      <c r="I266" s="165">
        <v>248</v>
      </c>
      <c r="J266" s="135" t="s">
        <v>631</v>
      </c>
      <c r="K266" s="136">
        <f t="shared" si="42"/>
        <v>42</v>
      </c>
      <c r="L266" s="137">
        <f t="shared" si="43"/>
        <v>0.20388349514563106</v>
      </c>
      <c r="M266" s="132" t="s">
        <v>547</v>
      </c>
      <c r="N266" s="138">
        <v>44214</v>
      </c>
      <c r="O266" s="54"/>
      <c r="P266" s="54"/>
      <c r="Q266" s="198"/>
      <c r="R266" s="37" t="s">
        <v>852</v>
      </c>
      <c r="S266" s="54"/>
      <c r="T266" s="37"/>
      <c r="U266" s="54"/>
      <c r="V266" s="37"/>
      <c r="W266" s="54"/>
      <c r="X266" s="37"/>
      <c r="Y266" s="54"/>
      <c r="Z266" s="37"/>
      <c r="AA266" s="54"/>
      <c r="AB266" s="37"/>
      <c r="AC266" s="54"/>
      <c r="AD266" s="37"/>
    </row>
    <row r="267" spans="1:30" ht="12.75" customHeight="1">
      <c r="A267" s="160">
        <v>156</v>
      </c>
      <c r="B267" s="161">
        <v>44140</v>
      </c>
      <c r="C267" s="161"/>
      <c r="D267" s="162" t="s">
        <v>141</v>
      </c>
      <c r="E267" s="163" t="s">
        <v>545</v>
      </c>
      <c r="F267" s="163">
        <v>182.5</v>
      </c>
      <c r="G267" s="163"/>
      <c r="H267" s="163">
        <v>248</v>
      </c>
      <c r="I267" s="165">
        <v>248</v>
      </c>
      <c r="J267" s="135" t="s">
        <v>631</v>
      </c>
      <c r="K267" s="136">
        <f t="shared" si="42"/>
        <v>65.5</v>
      </c>
      <c r="L267" s="137">
        <f t="shared" si="43"/>
        <v>0.3589041095890411</v>
      </c>
      <c r="M267" s="132" t="s">
        <v>547</v>
      </c>
      <c r="N267" s="138">
        <v>44214</v>
      </c>
      <c r="O267" s="54"/>
      <c r="P267" s="54"/>
      <c r="Q267" s="198"/>
      <c r="R267" s="37" t="s">
        <v>852</v>
      </c>
      <c r="S267" s="54"/>
      <c r="T267" s="37"/>
      <c r="U267" s="54"/>
      <c r="V267" s="37"/>
      <c r="W267" s="54"/>
      <c r="X267" s="37"/>
      <c r="Y267" s="54"/>
      <c r="Z267" s="37"/>
      <c r="AA267" s="54"/>
      <c r="AB267" s="37"/>
      <c r="AC267" s="54"/>
      <c r="AD267" s="37"/>
    </row>
    <row r="268" spans="1:30" ht="12.75" customHeight="1">
      <c r="A268" s="160">
        <v>157</v>
      </c>
      <c r="B268" s="161">
        <v>44140</v>
      </c>
      <c r="C268" s="161"/>
      <c r="D268" s="162" t="s">
        <v>337</v>
      </c>
      <c r="E268" s="163" t="s">
        <v>545</v>
      </c>
      <c r="F268" s="163">
        <v>247.5</v>
      </c>
      <c r="G268" s="163"/>
      <c r="H268" s="163">
        <v>320</v>
      </c>
      <c r="I268" s="165">
        <v>320</v>
      </c>
      <c r="J268" s="135" t="s">
        <v>631</v>
      </c>
      <c r="K268" s="136">
        <f t="shared" si="42"/>
        <v>72.5</v>
      </c>
      <c r="L268" s="137">
        <f t="shared" si="43"/>
        <v>0.29292929292929293</v>
      </c>
      <c r="M268" s="132" t="s">
        <v>547</v>
      </c>
      <c r="N268" s="138">
        <v>44323</v>
      </c>
      <c r="O268" s="54"/>
      <c r="P268" s="54"/>
      <c r="Q268" s="198"/>
      <c r="R268" s="37" t="s">
        <v>852</v>
      </c>
      <c r="S268" s="54"/>
      <c r="T268" s="37"/>
      <c r="U268" s="54"/>
      <c r="V268" s="37"/>
      <c r="W268" s="54"/>
      <c r="X268" s="37"/>
      <c r="Y268" s="54"/>
      <c r="Z268" s="37"/>
      <c r="AA268" s="54"/>
      <c r="AB268" s="37"/>
      <c r="AC268" s="54"/>
      <c r="AD268" s="37"/>
    </row>
    <row r="269" spans="1:30" ht="12.75" customHeight="1">
      <c r="A269" s="160">
        <v>158</v>
      </c>
      <c r="B269" s="161">
        <v>44140</v>
      </c>
      <c r="C269" s="161"/>
      <c r="D269" s="162" t="s">
        <v>199</v>
      </c>
      <c r="E269" s="163" t="s">
        <v>545</v>
      </c>
      <c r="F269" s="133">
        <v>925</v>
      </c>
      <c r="G269" s="163"/>
      <c r="H269" s="163">
        <v>1095</v>
      </c>
      <c r="I269" s="165">
        <v>1093</v>
      </c>
      <c r="J269" s="135" t="s">
        <v>771</v>
      </c>
      <c r="K269" s="136">
        <f t="shared" si="42"/>
        <v>170</v>
      </c>
      <c r="L269" s="137">
        <f t="shared" si="43"/>
        <v>0.1837837837837838</v>
      </c>
      <c r="M269" s="132" t="s">
        <v>547</v>
      </c>
      <c r="N269" s="138">
        <v>44201</v>
      </c>
      <c r="O269" s="54"/>
      <c r="P269" s="54"/>
      <c r="Q269" s="198"/>
      <c r="R269" s="37" t="s">
        <v>852</v>
      </c>
      <c r="S269" s="54"/>
      <c r="T269" s="37"/>
      <c r="U269" s="54"/>
      <c r="V269" s="37"/>
      <c r="W269" s="54"/>
      <c r="X269" s="37"/>
      <c r="Y269" s="54"/>
      <c r="Z269" s="37"/>
      <c r="AA269" s="54"/>
      <c r="AB269" s="37"/>
      <c r="AC269" s="54"/>
      <c r="AD269" s="37"/>
    </row>
    <row r="270" spans="1:30" ht="12.75" customHeight="1">
      <c r="A270" s="160">
        <v>159</v>
      </c>
      <c r="B270" s="161">
        <v>44140</v>
      </c>
      <c r="C270" s="161"/>
      <c r="D270" s="162" t="s">
        <v>355</v>
      </c>
      <c r="E270" s="163" t="s">
        <v>545</v>
      </c>
      <c r="F270" s="133">
        <v>332.5</v>
      </c>
      <c r="G270" s="163"/>
      <c r="H270" s="163">
        <v>393</v>
      </c>
      <c r="I270" s="165">
        <v>406</v>
      </c>
      <c r="J270" s="135" t="s">
        <v>772</v>
      </c>
      <c r="K270" s="136">
        <f t="shared" si="42"/>
        <v>60.5</v>
      </c>
      <c r="L270" s="137">
        <f t="shared" si="43"/>
        <v>0.18195488721804512</v>
      </c>
      <c r="M270" s="132" t="s">
        <v>547</v>
      </c>
      <c r="N270" s="138">
        <v>44256</v>
      </c>
      <c r="O270" s="54"/>
      <c r="P270" s="54"/>
      <c r="Q270" s="198"/>
      <c r="R270" s="37" t="s">
        <v>852</v>
      </c>
      <c r="S270" s="54"/>
      <c r="T270" s="37"/>
      <c r="U270" s="54"/>
      <c r="V270" s="37"/>
      <c r="W270" s="54"/>
      <c r="X270" s="37"/>
      <c r="Y270" s="54"/>
      <c r="Z270" s="37"/>
      <c r="AA270" s="54"/>
      <c r="AB270" s="37"/>
      <c r="AC270" s="54"/>
      <c r="AD270" s="37"/>
    </row>
    <row r="271" spans="1:30" ht="12.75" customHeight="1">
      <c r="A271" s="160">
        <v>160</v>
      </c>
      <c r="B271" s="161">
        <v>44141</v>
      </c>
      <c r="C271" s="161"/>
      <c r="D271" s="162" t="s">
        <v>459</v>
      </c>
      <c r="E271" s="163" t="s">
        <v>545</v>
      </c>
      <c r="F271" s="133">
        <v>231</v>
      </c>
      <c r="G271" s="163"/>
      <c r="H271" s="163">
        <v>281</v>
      </c>
      <c r="I271" s="165">
        <v>281</v>
      </c>
      <c r="J271" s="135" t="s">
        <v>631</v>
      </c>
      <c r="K271" s="136">
        <f t="shared" si="42"/>
        <v>50</v>
      </c>
      <c r="L271" s="137">
        <f t="shared" si="43"/>
        <v>0.21645021645021645</v>
      </c>
      <c r="M271" s="132" t="s">
        <v>547</v>
      </c>
      <c r="N271" s="138">
        <v>44358</v>
      </c>
      <c r="O271" s="54"/>
      <c r="P271" s="54"/>
      <c r="Q271" s="198"/>
      <c r="R271" s="37" t="s">
        <v>852</v>
      </c>
      <c r="S271" s="54"/>
      <c r="T271" s="37"/>
      <c r="U271" s="54"/>
      <c r="V271" s="37"/>
      <c r="W271" s="54"/>
      <c r="X271" s="37"/>
      <c r="Y271" s="54"/>
      <c r="Z271" s="37"/>
      <c r="AA271" s="54"/>
      <c r="AB271" s="37"/>
      <c r="AC271" s="54"/>
      <c r="AD271" s="37"/>
    </row>
    <row r="272" spans="1:30" ht="12.75" customHeight="1">
      <c r="A272" s="160">
        <v>161</v>
      </c>
      <c r="B272" s="161">
        <v>44187</v>
      </c>
      <c r="C272" s="161"/>
      <c r="D272" s="162" t="s">
        <v>773</v>
      </c>
      <c r="E272" s="163" t="s">
        <v>545</v>
      </c>
      <c r="F272" s="133">
        <v>190</v>
      </c>
      <c r="G272" s="163"/>
      <c r="H272" s="163">
        <v>239</v>
      </c>
      <c r="I272" s="165">
        <v>239</v>
      </c>
      <c r="J272" s="135" t="s">
        <v>774</v>
      </c>
      <c r="K272" s="136">
        <f t="shared" si="42"/>
        <v>49</v>
      </c>
      <c r="L272" s="137">
        <f t="shared" si="43"/>
        <v>0.2578947368421053</v>
      </c>
      <c r="M272" s="132" t="s">
        <v>547</v>
      </c>
      <c r="N272" s="138">
        <v>44844</v>
      </c>
      <c r="O272" s="54"/>
      <c r="P272" s="54"/>
      <c r="Q272" s="198"/>
      <c r="R272" s="37" t="s">
        <v>852</v>
      </c>
      <c r="S272" s="54"/>
      <c r="T272" s="37"/>
      <c r="U272" s="54"/>
      <c r="V272" s="37"/>
      <c r="W272" s="54"/>
      <c r="X272" s="37"/>
      <c r="Y272" s="54"/>
      <c r="Z272" s="37"/>
      <c r="AA272" s="54"/>
      <c r="AB272" s="37"/>
      <c r="AC272" s="54"/>
      <c r="AD272" s="37"/>
    </row>
    <row r="273" spans="1:30" ht="12.75" customHeight="1">
      <c r="A273" s="160">
        <v>162</v>
      </c>
      <c r="B273" s="161">
        <v>44258</v>
      </c>
      <c r="C273" s="161"/>
      <c r="D273" s="162" t="s">
        <v>769</v>
      </c>
      <c r="E273" s="163" t="s">
        <v>545</v>
      </c>
      <c r="F273" s="133">
        <v>495</v>
      </c>
      <c r="G273" s="163"/>
      <c r="H273" s="163">
        <v>595</v>
      </c>
      <c r="I273" s="165">
        <v>590</v>
      </c>
      <c r="J273" s="135" t="s">
        <v>567</v>
      </c>
      <c r="K273" s="136">
        <f t="shared" si="42"/>
        <v>100</v>
      </c>
      <c r="L273" s="137">
        <f t="shared" si="43"/>
        <v>0.20202020202020202</v>
      </c>
      <c r="M273" s="132" t="s">
        <v>547</v>
      </c>
      <c r="N273" s="138">
        <v>44589</v>
      </c>
      <c r="O273" s="54"/>
      <c r="P273" s="54"/>
      <c r="Q273" s="198"/>
      <c r="R273" s="37" t="s">
        <v>852</v>
      </c>
      <c r="S273" s="54"/>
      <c r="T273" s="37"/>
      <c r="U273" s="54"/>
      <c r="V273" s="37"/>
      <c r="W273" s="54"/>
      <c r="X273" s="37"/>
      <c r="Y273" s="54"/>
      <c r="Z273" s="37"/>
      <c r="AA273" s="54"/>
      <c r="AB273" s="37"/>
      <c r="AC273" s="54"/>
      <c r="AD273" s="37"/>
    </row>
    <row r="274" spans="1:30" ht="12.75" customHeight="1">
      <c r="A274" s="160">
        <v>163</v>
      </c>
      <c r="B274" s="161">
        <v>44274</v>
      </c>
      <c r="C274" s="161"/>
      <c r="D274" s="162" t="s">
        <v>355</v>
      </c>
      <c r="E274" s="163" t="s">
        <v>545</v>
      </c>
      <c r="F274" s="133">
        <v>355</v>
      </c>
      <c r="G274" s="163"/>
      <c r="H274" s="163">
        <v>422.5</v>
      </c>
      <c r="I274" s="165">
        <v>420</v>
      </c>
      <c r="J274" s="135" t="s">
        <v>775</v>
      </c>
      <c r="K274" s="136">
        <f t="shared" si="42"/>
        <v>67.5</v>
      </c>
      <c r="L274" s="137">
        <f t="shared" si="43"/>
        <v>0.19014084507042253</v>
      </c>
      <c r="M274" s="132" t="s">
        <v>547</v>
      </c>
      <c r="N274" s="138">
        <v>44361</v>
      </c>
      <c r="O274" s="54"/>
      <c r="P274" s="54"/>
      <c r="R274" s="37" t="s">
        <v>852</v>
      </c>
      <c r="S274" s="54"/>
      <c r="T274" s="37"/>
      <c r="U274" s="54"/>
      <c r="V274" s="37"/>
      <c r="W274" s="54"/>
      <c r="X274" s="37"/>
      <c r="Y274" s="54"/>
      <c r="Z274" s="37"/>
      <c r="AA274" s="54"/>
      <c r="AB274" s="37"/>
      <c r="AC274" s="54"/>
      <c r="AD274" s="37"/>
    </row>
    <row r="275" spans="1:30" ht="12.75" customHeight="1">
      <c r="A275" s="160">
        <v>164</v>
      </c>
      <c r="B275" s="161">
        <v>44295</v>
      </c>
      <c r="C275" s="161"/>
      <c r="D275" s="162" t="s">
        <v>319</v>
      </c>
      <c r="E275" s="163" t="s">
        <v>545</v>
      </c>
      <c r="F275" s="133">
        <v>555</v>
      </c>
      <c r="G275" s="163"/>
      <c r="H275" s="163">
        <v>663</v>
      </c>
      <c r="I275" s="165">
        <v>663</v>
      </c>
      <c r="J275" s="135" t="s">
        <v>776</v>
      </c>
      <c r="K275" s="136">
        <f t="shared" si="42"/>
        <v>108</v>
      </c>
      <c r="L275" s="137">
        <f t="shared" si="43"/>
        <v>0.1945945945945946</v>
      </c>
      <c r="M275" s="132" t="s">
        <v>547</v>
      </c>
      <c r="N275" s="138">
        <v>44321</v>
      </c>
      <c r="O275" s="54"/>
      <c r="P275" s="54"/>
      <c r="Q275" s="198"/>
      <c r="R275" s="37" t="s">
        <v>852</v>
      </c>
      <c r="S275" s="54"/>
      <c r="T275" s="37"/>
      <c r="U275" s="54"/>
      <c r="V275" s="37"/>
      <c r="W275" s="54"/>
      <c r="X275" s="37"/>
      <c r="Y275" s="54"/>
      <c r="Z275" s="37"/>
      <c r="AA275" s="54"/>
      <c r="AB275" s="37"/>
      <c r="AC275" s="54"/>
      <c r="AD275" s="37"/>
    </row>
    <row r="276" spans="1:30" ht="12.75" customHeight="1">
      <c r="A276" s="160">
        <v>165</v>
      </c>
      <c r="B276" s="161">
        <v>44308</v>
      </c>
      <c r="C276" s="161"/>
      <c r="D276" s="162" t="s">
        <v>740</v>
      </c>
      <c r="E276" s="163" t="s">
        <v>545</v>
      </c>
      <c r="F276" s="133">
        <v>126.5</v>
      </c>
      <c r="G276" s="163"/>
      <c r="H276" s="163">
        <v>155</v>
      </c>
      <c r="I276" s="165">
        <v>155</v>
      </c>
      <c r="J276" s="135" t="s">
        <v>631</v>
      </c>
      <c r="K276" s="136">
        <f t="shared" si="42"/>
        <v>28.5</v>
      </c>
      <c r="L276" s="137">
        <f t="shared" si="43"/>
        <v>0.22529644268774704</v>
      </c>
      <c r="M276" s="132" t="s">
        <v>547</v>
      </c>
      <c r="N276" s="138">
        <v>44362</v>
      </c>
      <c r="O276" s="54"/>
      <c r="P276" s="54"/>
      <c r="R276" s="37" t="s">
        <v>852</v>
      </c>
      <c r="S276" s="54"/>
      <c r="T276" s="37"/>
      <c r="U276" s="54"/>
      <c r="V276" s="37"/>
      <c r="W276" s="54"/>
      <c r="X276" s="37"/>
      <c r="Y276" s="54"/>
      <c r="Z276" s="37"/>
      <c r="AA276" s="54"/>
      <c r="AB276" s="37"/>
      <c r="AC276" s="54"/>
      <c r="AD276" s="37"/>
    </row>
    <row r="277" spans="1:30" ht="12.75" customHeight="1">
      <c r="A277" s="139">
        <v>166</v>
      </c>
      <c r="B277" s="170">
        <v>44368</v>
      </c>
      <c r="C277" s="170"/>
      <c r="D277" s="141" t="s">
        <v>777</v>
      </c>
      <c r="E277" s="143" t="s">
        <v>545</v>
      </c>
      <c r="F277" s="171">
        <v>287.5</v>
      </c>
      <c r="G277" s="143"/>
      <c r="H277" s="143">
        <v>245</v>
      </c>
      <c r="I277" s="144">
        <v>344</v>
      </c>
      <c r="J277" s="145" t="s">
        <v>778</v>
      </c>
      <c r="K277" s="146">
        <f t="shared" si="42"/>
        <v>-42.5</v>
      </c>
      <c r="L277" s="147">
        <f t="shared" si="43"/>
        <v>-0.14782608695652175</v>
      </c>
      <c r="M277" s="143" t="s">
        <v>557</v>
      </c>
      <c r="N277" s="140">
        <v>44508</v>
      </c>
      <c r="O277" s="54"/>
      <c r="P277" s="54"/>
      <c r="R277" s="37" t="s">
        <v>852</v>
      </c>
      <c r="S277" s="54"/>
      <c r="T277" s="37"/>
      <c r="U277" s="54"/>
      <c r="V277" s="37"/>
      <c r="W277" s="54"/>
      <c r="X277" s="37"/>
      <c r="Y277" s="54"/>
      <c r="Z277" s="37"/>
      <c r="AA277" s="54"/>
      <c r="AB277" s="37"/>
      <c r="AC277" s="54"/>
      <c r="AD277" s="37"/>
    </row>
    <row r="278" spans="1:30" ht="12.75" customHeight="1">
      <c r="A278" s="160">
        <v>167</v>
      </c>
      <c r="B278" s="161">
        <v>44368</v>
      </c>
      <c r="C278" s="161"/>
      <c r="D278" s="162" t="s">
        <v>459</v>
      </c>
      <c r="E278" s="163" t="s">
        <v>545</v>
      </c>
      <c r="F278" s="133">
        <v>241</v>
      </c>
      <c r="G278" s="163"/>
      <c r="H278" s="163">
        <v>298</v>
      </c>
      <c r="I278" s="165">
        <v>320</v>
      </c>
      <c r="J278" s="135" t="s">
        <v>631</v>
      </c>
      <c r="K278" s="136">
        <f t="shared" si="42"/>
        <v>57</v>
      </c>
      <c r="L278" s="137">
        <f t="shared" si="43"/>
        <v>0.23651452282157676</v>
      </c>
      <c r="M278" s="132" t="s">
        <v>547</v>
      </c>
      <c r="N278" s="138">
        <v>44802</v>
      </c>
      <c r="O278" s="54"/>
      <c r="P278" s="54"/>
      <c r="R278" s="37" t="s">
        <v>852</v>
      </c>
      <c r="S278" s="54"/>
      <c r="T278" s="37"/>
      <c r="U278" s="54"/>
      <c r="V278" s="37"/>
      <c r="W278" s="54"/>
      <c r="X278" s="37"/>
      <c r="Y278" s="54"/>
      <c r="Z278" s="37"/>
      <c r="AA278" s="54"/>
      <c r="AB278" s="37"/>
      <c r="AC278" s="54"/>
      <c r="AD278" s="37"/>
    </row>
    <row r="279" spans="1:30" ht="12.75" customHeight="1">
      <c r="A279" s="160">
        <v>168</v>
      </c>
      <c r="B279" s="161">
        <v>44406</v>
      </c>
      <c r="C279" s="161"/>
      <c r="D279" s="162" t="s">
        <v>740</v>
      </c>
      <c r="E279" s="163" t="s">
        <v>545</v>
      </c>
      <c r="F279" s="133">
        <v>162.5</v>
      </c>
      <c r="G279" s="163"/>
      <c r="H279" s="163">
        <v>200</v>
      </c>
      <c r="I279" s="165">
        <v>200</v>
      </c>
      <c r="J279" s="135" t="s">
        <v>631</v>
      </c>
      <c r="K279" s="136">
        <f t="shared" si="42"/>
        <v>37.5</v>
      </c>
      <c r="L279" s="137">
        <f t="shared" si="43"/>
        <v>0.23076923076923078</v>
      </c>
      <c r="M279" s="132" t="s">
        <v>547</v>
      </c>
      <c r="N279" s="138">
        <v>44802</v>
      </c>
      <c r="O279" s="54"/>
      <c r="P279" s="54"/>
      <c r="R279" s="37" t="s">
        <v>852</v>
      </c>
      <c r="S279" s="54"/>
      <c r="T279" s="37"/>
      <c r="U279" s="54"/>
      <c r="V279" s="37"/>
      <c r="W279" s="54"/>
      <c r="X279" s="37"/>
      <c r="Y279" s="54"/>
      <c r="Z279" s="37"/>
      <c r="AA279" s="54"/>
      <c r="AB279" s="37"/>
      <c r="AC279" s="54"/>
      <c r="AD279" s="37"/>
    </row>
    <row r="280" spans="1:30" ht="12.75" customHeight="1">
      <c r="A280" s="160">
        <v>169</v>
      </c>
      <c r="B280" s="161">
        <v>44462</v>
      </c>
      <c r="C280" s="161"/>
      <c r="D280" s="162" t="s">
        <v>423</v>
      </c>
      <c r="E280" s="163" t="s">
        <v>545</v>
      </c>
      <c r="F280" s="133">
        <v>1235</v>
      </c>
      <c r="G280" s="163"/>
      <c r="H280" s="163">
        <v>1505</v>
      </c>
      <c r="I280" s="165">
        <v>1500</v>
      </c>
      <c r="J280" s="135" t="s">
        <v>631</v>
      </c>
      <c r="K280" s="136">
        <f t="shared" si="42"/>
        <v>270</v>
      </c>
      <c r="L280" s="137">
        <f t="shared" si="43"/>
        <v>0.21862348178137653</v>
      </c>
      <c r="M280" s="132" t="s">
        <v>547</v>
      </c>
      <c r="N280" s="138">
        <v>44564</v>
      </c>
      <c r="O280" s="54"/>
      <c r="P280" s="54"/>
      <c r="R280" s="37" t="s">
        <v>852</v>
      </c>
      <c r="S280" s="54"/>
      <c r="T280" s="37"/>
      <c r="U280" s="54"/>
      <c r="V280" s="37"/>
      <c r="W280" s="54"/>
      <c r="X280" s="37"/>
      <c r="Y280" s="54"/>
      <c r="Z280" s="37"/>
      <c r="AA280" s="54"/>
      <c r="AB280" s="37"/>
      <c r="AC280" s="54"/>
      <c r="AD280" s="37"/>
    </row>
    <row r="281" spans="1:30" ht="12.75" customHeight="1">
      <c r="A281" s="160">
        <v>170</v>
      </c>
      <c r="B281" s="161">
        <v>44480</v>
      </c>
      <c r="C281" s="161"/>
      <c r="D281" s="162" t="s">
        <v>779</v>
      </c>
      <c r="E281" s="163" t="s">
        <v>545</v>
      </c>
      <c r="F281" s="133">
        <v>58.75</v>
      </c>
      <c r="G281" s="163"/>
      <c r="H281" s="163">
        <v>64.25</v>
      </c>
      <c r="I281" s="165"/>
      <c r="J281" s="135" t="s">
        <v>631</v>
      </c>
      <c r="K281" s="136">
        <f t="shared" si="42"/>
        <v>5.5</v>
      </c>
      <c r="L281" s="137">
        <f t="shared" si="43"/>
        <v>0.09361702127659574</v>
      </c>
      <c r="M281" s="132" t="s">
        <v>547</v>
      </c>
      <c r="N281" s="138">
        <v>45322</v>
      </c>
      <c r="O281" s="54"/>
      <c r="P281" s="54"/>
      <c r="R281" s="37" t="s">
        <v>852</v>
      </c>
      <c r="S281" s="54"/>
      <c r="T281" s="37"/>
      <c r="U281" s="54"/>
      <c r="V281" s="37"/>
      <c r="W281" s="54"/>
      <c r="X281" s="37"/>
      <c r="Y281" s="54"/>
      <c r="Z281" s="37"/>
      <c r="AA281" s="54"/>
      <c r="AB281" s="37"/>
      <c r="AC281" s="54"/>
      <c r="AD281" s="37"/>
    </row>
    <row r="282" spans="1:30" ht="12.75" customHeight="1">
      <c r="A282" s="129">
        <v>171</v>
      </c>
      <c r="B282" s="130">
        <v>44481</v>
      </c>
      <c r="C282" s="130"/>
      <c r="D282" s="131" t="s">
        <v>273</v>
      </c>
      <c r="E282" s="132" t="s">
        <v>545</v>
      </c>
      <c r="F282" s="133">
        <v>315</v>
      </c>
      <c r="G282" s="132"/>
      <c r="H282" s="132">
        <v>335</v>
      </c>
      <c r="I282" s="134">
        <v>380</v>
      </c>
      <c r="J282" s="135" t="s">
        <v>822</v>
      </c>
      <c r="K282" s="136">
        <f t="shared" si="42"/>
        <v>20</v>
      </c>
      <c r="L282" s="137">
        <f t="shared" si="43"/>
        <v>0.06349206349206349</v>
      </c>
      <c r="M282" s="132" t="s">
        <v>547</v>
      </c>
      <c r="N282" s="138">
        <v>45297</v>
      </c>
      <c r="O282" s="54"/>
      <c r="P282" s="54"/>
      <c r="R282" s="37" t="s">
        <v>852</v>
      </c>
      <c r="S282" s="54"/>
      <c r="T282" s="37"/>
      <c r="U282" s="54"/>
      <c r="V282" s="37"/>
      <c r="W282" s="54"/>
      <c r="X282" s="37"/>
      <c r="Y282" s="54"/>
      <c r="Z282" s="37"/>
      <c r="AA282" s="54"/>
      <c r="AB282" s="37"/>
      <c r="AC282" s="54"/>
      <c r="AD282" s="37"/>
    </row>
    <row r="283" spans="1:30" ht="12.75" customHeight="1">
      <c r="A283" s="129">
        <v>172</v>
      </c>
      <c r="B283" s="130">
        <v>44481</v>
      </c>
      <c r="C283" s="130"/>
      <c r="D283" s="131" t="s">
        <v>780</v>
      </c>
      <c r="E283" s="132" t="s">
        <v>545</v>
      </c>
      <c r="F283" s="133">
        <v>45.5</v>
      </c>
      <c r="G283" s="132"/>
      <c r="H283" s="132">
        <v>56.5</v>
      </c>
      <c r="I283" s="134">
        <v>56</v>
      </c>
      <c r="J283" s="135" t="s">
        <v>631</v>
      </c>
      <c r="K283" s="136">
        <f t="shared" si="42"/>
        <v>11</v>
      </c>
      <c r="L283" s="137">
        <f t="shared" si="43"/>
        <v>0.24175824175824176</v>
      </c>
      <c r="M283" s="132" t="s">
        <v>547</v>
      </c>
      <c r="N283" s="138">
        <v>44881</v>
      </c>
      <c r="O283" s="54"/>
      <c r="P283" s="54"/>
      <c r="R283" s="37"/>
      <c r="S283" s="54"/>
      <c r="T283" s="37"/>
      <c r="U283" s="54"/>
      <c r="V283" s="37"/>
      <c r="W283" s="54"/>
      <c r="X283" s="37"/>
      <c r="Y283" s="54"/>
      <c r="Z283" s="37"/>
      <c r="AA283" s="54"/>
      <c r="AB283" s="37"/>
      <c r="AC283" s="54"/>
      <c r="AD283" s="37"/>
    </row>
    <row r="284" spans="1:30" ht="12.75" customHeight="1">
      <c r="A284" s="129">
        <v>173</v>
      </c>
      <c r="B284" s="130">
        <v>44551</v>
      </c>
      <c r="C284" s="130"/>
      <c r="D284" s="131" t="s">
        <v>128</v>
      </c>
      <c r="E284" s="132" t="s">
        <v>545</v>
      </c>
      <c r="F284" s="133">
        <v>2300</v>
      </c>
      <c r="G284" s="132"/>
      <c r="H284" s="132">
        <f>(2820+2200)/2</f>
        <v>2510</v>
      </c>
      <c r="I284" s="134">
        <v>3000</v>
      </c>
      <c r="J284" s="135" t="s">
        <v>781</v>
      </c>
      <c r="K284" s="136">
        <f t="shared" si="42"/>
        <v>210</v>
      </c>
      <c r="L284" s="137">
        <f t="shared" si="43"/>
        <v>0.09130434782608696</v>
      </c>
      <c r="M284" s="132" t="s">
        <v>547</v>
      </c>
      <c r="N284" s="138">
        <v>44649</v>
      </c>
      <c r="O284" s="54"/>
      <c r="P284" s="54"/>
      <c r="R284" s="37"/>
      <c r="S284" s="54"/>
      <c r="T284" s="37"/>
      <c r="U284" s="54"/>
      <c r="V284" s="37"/>
      <c r="W284" s="54"/>
      <c r="X284" s="37"/>
      <c r="Y284" s="54"/>
      <c r="Z284" s="37"/>
      <c r="AA284" s="54"/>
      <c r="AB284" s="37"/>
      <c r="AC284" s="54"/>
      <c r="AD284" s="37"/>
    </row>
    <row r="285" spans="1:30" ht="12.75" customHeight="1">
      <c r="A285" s="129">
        <v>174</v>
      </c>
      <c r="B285" s="130">
        <v>44606</v>
      </c>
      <c r="C285" s="130"/>
      <c r="D285" s="131" t="s">
        <v>413</v>
      </c>
      <c r="E285" s="132" t="s">
        <v>545</v>
      </c>
      <c r="F285" s="133">
        <v>635</v>
      </c>
      <c r="G285" s="132"/>
      <c r="H285" s="132">
        <v>700</v>
      </c>
      <c r="I285" s="134">
        <v>764</v>
      </c>
      <c r="J285" s="135" t="s">
        <v>806</v>
      </c>
      <c r="K285" s="136">
        <f t="shared" si="42"/>
        <v>65</v>
      </c>
      <c r="L285" s="137">
        <f t="shared" si="43"/>
        <v>0.10236220472440945</v>
      </c>
      <c r="M285" s="132" t="s">
        <v>547</v>
      </c>
      <c r="N285" s="138">
        <v>45159</v>
      </c>
      <c r="O285" s="54"/>
      <c r="P285" s="54"/>
      <c r="R285" s="37"/>
      <c r="S285" s="54"/>
      <c r="T285" s="37"/>
      <c r="U285" s="54"/>
      <c r="V285" s="37"/>
      <c r="W285" s="54"/>
      <c r="X285" s="37"/>
      <c r="Y285" s="54"/>
      <c r="Z285" s="37"/>
      <c r="AA285" s="54"/>
      <c r="AB285" s="37"/>
      <c r="AC285" s="54"/>
      <c r="AD285" s="37"/>
    </row>
    <row r="286" spans="1:30" ht="12.75" customHeight="1">
      <c r="A286" s="129">
        <v>175</v>
      </c>
      <c r="B286" s="130">
        <v>44613</v>
      </c>
      <c r="C286" s="130"/>
      <c r="D286" s="131" t="s">
        <v>423</v>
      </c>
      <c r="E286" s="132" t="s">
        <v>545</v>
      </c>
      <c r="F286" s="133">
        <v>1255</v>
      </c>
      <c r="G286" s="132"/>
      <c r="H286" s="132">
        <v>1515</v>
      </c>
      <c r="I286" s="134">
        <v>1510</v>
      </c>
      <c r="J286" s="135" t="s">
        <v>631</v>
      </c>
      <c r="K286" s="136">
        <f t="shared" si="42"/>
        <v>260</v>
      </c>
      <c r="L286" s="137">
        <f t="shared" si="43"/>
        <v>0.20717131474103587</v>
      </c>
      <c r="M286" s="132" t="s">
        <v>547</v>
      </c>
      <c r="N286" s="138">
        <v>44834</v>
      </c>
      <c r="O286" s="54"/>
      <c r="P286" s="54"/>
      <c r="R286" s="37"/>
      <c r="S286" s="54"/>
      <c r="T286" s="37"/>
      <c r="U286" s="54"/>
      <c r="V286" s="37"/>
      <c r="W286" s="54"/>
      <c r="X286" s="37"/>
      <c r="Y286" s="54"/>
      <c r="Z286" s="37"/>
      <c r="AA286" s="54"/>
      <c r="AB286" s="37"/>
      <c r="AC286" s="54"/>
      <c r="AD286" s="37"/>
    </row>
    <row r="287" spans="1:30" ht="12.75" customHeight="1">
      <c r="A287" s="259">
        <v>176</v>
      </c>
      <c r="B287" s="250">
        <v>44670</v>
      </c>
      <c r="C287" s="250"/>
      <c r="D287" s="251" t="s">
        <v>510</v>
      </c>
      <c r="E287" s="252" t="s">
        <v>545</v>
      </c>
      <c r="F287" s="253">
        <v>445</v>
      </c>
      <c r="G287" s="253"/>
      <c r="H287" s="253">
        <v>460</v>
      </c>
      <c r="I287" s="253">
        <v>553</v>
      </c>
      <c r="J287" s="254" t="s">
        <v>844</v>
      </c>
      <c r="K287" s="255">
        <f aca="true" t="shared" si="44" ref="K287">H287-F287</f>
        <v>15</v>
      </c>
      <c r="L287" s="256">
        <f aca="true" t="shared" si="45" ref="L287">K287/F287</f>
        <v>0.033707865168539325</v>
      </c>
      <c r="M287" s="257" t="s">
        <v>564</v>
      </c>
      <c r="N287" s="258">
        <v>45397</v>
      </c>
      <c r="O287" s="54"/>
      <c r="P287" s="54"/>
      <c r="R287" s="37"/>
      <c r="S287" s="54"/>
      <c r="T287" s="37"/>
      <c r="U287" s="54"/>
      <c r="V287" s="37"/>
      <c r="W287" s="54"/>
      <c r="X287" s="37"/>
      <c r="Y287" s="54"/>
      <c r="Z287" s="37"/>
      <c r="AA287" s="54"/>
      <c r="AB287" s="37"/>
      <c r="AC287" s="54"/>
      <c r="AD287" s="37"/>
    </row>
    <row r="288" spans="1:30" ht="12.75" customHeight="1">
      <c r="A288" s="160">
        <v>177</v>
      </c>
      <c r="B288" s="161">
        <v>44746</v>
      </c>
      <c r="C288" s="161"/>
      <c r="D288" s="162" t="s">
        <v>782</v>
      </c>
      <c r="E288" s="163" t="s">
        <v>545</v>
      </c>
      <c r="F288" s="163">
        <v>207.5</v>
      </c>
      <c r="G288" s="163"/>
      <c r="H288" s="163">
        <v>254</v>
      </c>
      <c r="I288" s="165">
        <v>254</v>
      </c>
      <c r="J288" s="135" t="s">
        <v>631</v>
      </c>
      <c r="K288" s="136">
        <f aca="true" t="shared" si="46" ref="K288:K298">H288-F288</f>
        <v>46.5</v>
      </c>
      <c r="L288" s="137">
        <f aca="true" t="shared" si="47" ref="L288:L298">K288/F288</f>
        <v>0.22409638554216868</v>
      </c>
      <c r="M288" s="132" t="s">
        <v>547</v>
      </c>
      <c r="N288" s="138">
        <v>44792</v>
      </c>
      <c r="O288" s="54"/>
      <c r="P288" s="54"/>
      <c r="R288" s="37"/>
      <c r="S288" s="54"/>
      <c r="T288" s="37"/>
      <c r="U288" s="54"/>
      <c r="V288" s="37"/>
      <c r="W288" s="54"/>
      <c r="X288" s="37"/>
      <c r="Y288" s="54"/>
      <c r="Z288" s="37"/>
      <c r="AA288" s="54"/>
      <c r="AB288" s="37"/>
      <c r="AC288" s="54"/>
      <c r="AD288" s="37"/>
    </row>
    <row r="289" spans="1:30" ht="12.75" customHeight="1">
      <c r="A289" s="160">
        <v>178</v>
      </c>
      <c r="B289" s="161">
        <v>44775</v>
      </c>
      <c r="C289" s="161"/>
      <c r="D289" s="162" t="s">
        <v>461</v>
      </c>
      <c r="E289" s="163" t="s">
        <v>545</v>
      </c>
      <c r="F289" s="163">
        <v>31.25</v>
      </c>
      <c r="G289" s="163"/>
      <c r="H289" s="163">
        <v>38.75</v>
      </c>
      <c r="I289" s="165">
        <v>38</v>
      </c>
      <c r="J289" s="135" t="s">
        <v>631</v>
      </c>
      <c r="K289" s="136">
        <f t="shared" si="46"/>
        <v>7.5</v>
      </c>
      <c r="L289" s="137">
        <f t="shared" si="47"/>
        <v>0.24</v>
      </c>
      <c r="M289" s="132" t="s">
        <v>547</v>
      </c>
      <c r="N289" s="138">
        <v>44844</v>
      </c>
      <c r="O289" s="54"/>
      <c r="P289" s="54"/>
      <c r="R289" s="37"/>
      <c r="S289" s="54"/>
      <c r="T289" s="37"/>
      <c r="U289" s="54"/>
      <c r="V289" s="37"/>
      <c r="W289" s="54"/>
      <c r="X289" s="37"/>
      <c r="Y289" s="54"/>
      <c r="Z289" s="37"/>
      <c r="AA289" s="54"/>
      <c r="AB289" s="37"/>
      <c r="AC289" s="54"/>
      <c r="AD289" s="37"/>
    </row>
    <row r="290" spans="1:30" ht="12.75" customHeight="1">
      <c r="A290" s="160">
        <v>179</v>
      </c>
      <c r="B290" s="161">
        <v>44841</v>
      </c>
      <c r="C290" s="161"/>
      <c r="D290" s="162" t="s">
        <v>783</v>
      </c>
      <c r="E290" s="163" t="s">
        <v>545</v>
      </c>
      <c r="F290" s="133">
        <v>665</v>
      </c>
      <c r="G290" s="163"/>
      <c r="H290" s="163">
        <v>807.5</v>
      </c>
      <c r="I290" s="165">
        <v>840</v>
      </c>
      <c r="J290" s="135" t="s">
        <v>781</v>
      </c>
      <c r="K290" s="136">
        <f t="shared" si="46"/>
        <v>142.5</v>
      </c>
      <c r="L290" s="137">
        <f t="shared" si="47"/>
        <v>0.21428571428571427</v>
      </c>
      <c r="M290" s="132" t="s">
        <v>547</v>
      </c>
      <c r="N290" s="138">
        <v>45097</v>
      </c>
      <c r="O290" s="54"/>
      <c r="P290" s="54"/>
      <c r="R290" s="37"/>
      <c r="S290" s="54"/>
      <c r="T290" s="37"/>
      <c r="U290" s="54"/>
      <c r="V290" s="37"/>
      <c r="W290" s="54"/>
      <c r="X290" s="37"/>
      <c r="Y290" s="54"/>
      <c r="Z290" s="37"/>
      <c r="AA290" s="54"/>
      <c r="AB290" s="37"/>
      <c r="AC290" s="54"/>
      <c r="AD290" s="37"/>
    </row>
    <row r="291" spans="1:30" ht="12.75" customHeight="1">
      <c r="A291" s="160">
        <v>180</v>
      </c>
      <c r="B291" s="161">
        <v>44844</v>
      </c>
      <c r="C291" s="161"/>
      <c r="D291" s="162" t="s">
        <v>415</v>
      </c>
      <c r="E291" s="163" t="s">
        <v>545</v>
      </c>
      <c r="F291" s="133">
        <v>227.5</v>
      </c>
      <c r="G291" s="163"/>
      <c r="H291" s="163">
        <v>270</v>
      </c>
      <c r="I291" s="165">
        <v>291</v>
      </c>
      <c r="J291" s="135" t="s">
        <v>808</v>
      </c>
      <c r="K291" s="136">
        <f t="shared" si="46"/>
        <v>42.5</v>
      </c>
      <c r="L291" s="137">
        <f t="shared" si="47"/>
        <v>0.18681318681318682</v>
      </c>
      <c r="M291" s="132" t="s">
        <v>547</v>
      </c>
      <c r="N291" s="138">
        <v>45160</v>
      </c>
      <c r="O291" s="54"/>
      <c r="P291" s="54"/>
      <c r="R291" s="37"/>
      <c r="S291" s="54"/>
      <c r="T291" s="37"/>
      <c r="U291" s="54"/>
      <c r="V291" s="37"/>
      <c r="W291" s="54"/>
      <c r="X291" s="37"/>
      <c r="Y291" s="54"/>
      <c r="Z291" s="37"/>
      <c r="AA291" s="54"/>
      <c r="AB291" s="37"/>
      <c r="AC291" s="54"/>
      <c r="AD291" s="37"/>
    </row>
    <row r="292" spans="1:30" ht="12.75" customHeight="1">
      <c r="A292" s="160">
        <v>181</v>
      </c>
      <c r="B292" s="161">
        <v>44845</v>
      </c>
      <c r="C292" s="161"/>
      <c r="D292" s="162" t="s">
        <v>413</v>
      </c>
      <c r="E292" s="163" t="s">
        <v>545</v>
      </c>
      <c r="F292" s="133">
        <v>555</v>
      </c>
      <c r="G292" s="163"/>
      <c r="H292" s="163">
        <v>700</v>
      </c>
      <c r="I292" s="165">
        <v>765</v>
      </c>
      <c r="J292" s="135" t="s">
        <v>807</v>
      </c>
      <c r="K292" s="136">
        <f t="shared" si="46"/>
        <v>145</v>
      </c>
      <c r="L292" s="137">
        <f t="shared" si="47"/>
        <v>0.26126126126126126</v>
      </c>
      <c r="M292" s="132" t="s">
        <v>547</v>
      </c>
      <c r="N292" s="138">
        <v>45159</v>
      </c>
      <c r="O292" s="54"/>
      <c r="P292" s="54"/>
      <c r="R292" s="37"/>
      <c r="S292" s="54"/>
      <c r="T292" s="37"/>
      <c r="U292" s="54"/>
      <c r="V292" s="37"/>
      <c r="W292" s="54"/>
      <c r="X292" s="37"/>
      <c r="Y292" s="54"/>
      <c r="Z292" s="37"/>
      <c r="AA292" s="54"/>
      <c r="AB292" s="37"/>
      <c r="AC292" s="54"/>
      <c r="AD292" s="37"/>
    </row>
    <row r="293" spans="1:30" ht="12.75" customHeight="1">
      <c r="A293" s="160">
        <v>182</v>
      </c>
      <c r="B293" s="161">
        <v>44981</v>
      </c>
      <c r="C293" s="161"/>
      <c r="D293" s="162" t="s">
        <v>428</v>
      </c>
      <c r="E293" s="163" t="s">
        <v>545</v>
      </c>
      <c r="F293" s="133">
        <v>1675</v>
      </c>
      <c r="G293" s="163"/>
      <c r="H293" s="163">
        <v>2080</v>
      </c>
      <c r="I293" s="165">
        <v>2080</v>
      </c>
      <c r="J293" s="135" t="s">
        <v>631</v>
      </c>
      <c r="K293" s="136">
        <f t="shared" si="46"/>
        <v>405</v>
      </c>
      <c r="L293" s="137">
        <f t="shared" si="47"/>
        <v>0.2417910447761194</v>
      </c>
      <c r="M293" s="132" t="s">
        <v>547</v>
      </c>
      <c r="N293" s="138">
        <v>45119</v>
      </c>
      <c r="O293" s="54"/>
      <c r="P293" s="54"/>
      <c r="R293" s="37" t="s">
        <v>855</v>
      </c>
      <c r="S293" s="54"/>
      <c r="T293" s="37"/>
      <c r="U293" s="54"/>
      <c r="V293" s="37"/>
      <c r="W293" s="54"/>
      <c r="X293" s="37"/>
      <c r="Y293" s="54"/>
      <c r="Z293" s="37"/>
      <c r="AA293" s="54"/>
      <c r="AB293" s="37"/>
      <c r="AC293" s="54"/>
      <c r="AD293" s="37"/>
    </row>
    <row r="294" spans="1:30" ht="12.75" customHeight="1">
      <c r="A294" s="160">
        <v>183</v>
      </c>
      <c r="B294" s="161">
        <v>44986</v>
      </c>
      <c r="C294" s="161"/>
      <c r="D294" s="162" t="s">
        <v>461</v>
      </c>
      <c r="E294" s="163" t="s">
        <v>545</v>
      </c>
      <c r="F294" s="133">
        <v>57.5</v>
      </c>
      <c r="G294" s="163"/>
      <c r="H294" s="163">
        <v>120</v>
      </c>
      <c r="I294" s="165">
        <v>120</v>
      </c>
      <c r="J294" s="135" t="s">
        <v>631</v>
      </c>
      <c r="K294" s="136">
        <f t="shared" si="46"/>
        <v>62.5</v>
      </c>
      <c r="L294" s="137">
        <f t="shared" si="47"/>
        <v>1.0869565217391304</v>
      </c>
      <c r="M294" s="132" t="s">
        <v>547</v>
      </c>
      <c r="N294" s="138">
        <v>45049</v>
      </c>
      <c r="O294" s="54"/>
      <c r="P294" s="54"/>
      <c r="R294" s="37" t="s">
        <v>855</v>
      </c>
      <c r="S294" s="54"/>
      <c r="T294" s="37"/>
      <c r="U294" s="54"/>
      <c r="V294" s="37"/>
      <c r="W294" s="54"/>
      <c r="X294" s="37"/>
      <c r="Y294" s="54"/>
      <c r="Z294" s="37"/>
      <c r="AA294" s="54"/>
      <c r="AB294" s="37"/>
      <c r="AC294" s="54"/>
      <c r="AD294" s="37"/>
    </row>
    <row r="295" spans="1:30" ht="12.75" customHeight="1">
      <c r="A295" s="160">
        <v>184</v>
      </c>
      <c r="B295" s="161">
        <v>45008</v>
      </c>
      <c r="C295" s="161"/>
      <c r="D295" s="162" t="s">
        <v>475</v>
      </c>
      <c r="E295" s="163" t="s">
        <v>545</v>
      </c>
      <c r="F295" s="133">
        <v>2765</v>
      </c>
      <c r="G295" s="163"/>
      <c r="H295" s="163">
        <v>3547.5</v>
      </c>
      <c r="I295" s="165">
        <v>3523</v>
      </c>
      <c r="J295" s="135" t="s">
        <v>631</v>
      </c>
      <c r="K295" s="136">
        <f t="shared" si="46"/>
        <v>782.5</v>
      </c>
      <c r="L295" s="137">
        <f t="shared" si="47"/>
        <v>0.283001808318264</v>
      </c>
      <c r="M295" s="132" t="s">
        <v>547</v>
      </c>
      <c r="N295" s="138">
        <v>45177</v>
      </c>
      <c r="O295" s="54"/>
      <c r="P295" s="54"/>
      <c r="R295" s="37" t="s">
        <v>855</v>
      </c>
      <c r="S295" s="54"/>
      <c r="T295" s="37"/>
      <c r="U295" s="54"/>
      <c r="V295" s="37"/>
      <c r="W295" s="54"/>
      <c r="X295" s="37"/>
      <c r="Y295" s="54"/>
      <c r="Z295" s="37"/>
      <c r="AA295" s="54"/>
      <c r="AB295" s="37"/>
      <c r="AC295" s="54"/>
      <c r="AD295" s="37"/>
    </row>
    <row r="296" spans="1:30" ht="12.75" customHeight="1">
      <c r="A296" s="160">
        <v>185</v>
      </c>
      <c r="B296" s="161">
        <v>45027</v>
      </c>
      <c r="C296" s="161"/>
      <c r="D296" s="162" t="s">
        <v>784</v>
      </c>
      <c r="E296" s="163" t="s">
        <v>545</v>
      </c>
      <c r="F296" s="163">
        <v>460</v>
      </c>
      <c r="G296" s="163"/>
      <c r="H296" s="163">
        <v>825</v>
      </c>
      <c r="I296" s="165">
        <v>810</v>
      </c>
      <c r="J296" s="135" t="s">
        <v>631</v>
      </c>
      <c r="K296" s="136">
        <f t="shared" si="46"/>
        <v>365</v>
      </c>
      <c r="L296" s="137">
        <f t="shared" si="47"/>
        <v>0.7934782608695652</v>
      </c>
      <c r="M296" s="132" t="s">
        <v>547</v>
      </c>
      <c r="N296" s="138">
        <v>45155</v>
      </c>
      <c r="O296" s="54"/>
      <c r="P296" s="54"/>
      <c r="R296" s="37" t="s">
        <v>855</v>
      </c>
      <c r="S296" s="54"/>
      <c r="T296" s="37"/>
      <c r="U296" s="54"/>
      <c r="V296" s="37"/>
      <c r="W296" s="54"/>
      <c r="X296" s="37"/>
      <c r="Y296" s="54"/>
      <c r="Z296" s="37"/>
      <c r="AA296" s="54"/>
      <c r="AB296" s="37"/>
      <c r="AC296" s="54"/>
      <c r="AD296" s="37"/>
    </row>
    <row r="297" spans="1:30" ht="12.75" customHeight="1">
      <c r="A297" s="160">
        <v>186</v>
      </c>
      <c r="B297" s="161">
        <v>45050</v>
      </c>
      <c r="C297" s="161"/>
      <c r="D297" s="162" t="s">
        <v>41</v>
      </c>
      <c r="E297" s="163" t="s">
        <v>545</v>
      </c>
      <c r="F297" s="163">
        <v>3630</v>
      </c>
      <c r="G297" s="163"/>
      <c r="H297" s="163">
        <v>5150</v>
      </c>
      <c r="I297" s="165">
        <v>5040</v>
      </c>
      <c r="J297" s="135" t="s">
        <v>631</v>
      </c>
      <c r="K297" s="136">
        <f t="shared" si="46"/>
        <v>1520</v>
      </c>
      <c r="L297" s="137">
        <f t="shared" si="47"/>
        <v>0.418732782369146</v>
      </c>
      <c r="M297" s="132" t="s">
        <v>547</v>
      </c>
      <c r="N297" s="138">
        <v>45344</v>
      </c>
      <c r="O297" s="54"/>
      <c r="P297" s="54"/>
      <c r="R297" s="37" t="s">
        <v>855</v>
      </c>
      <c r="S297" s="54"/>
      <c r="T297" s="37"/>
      <c r="U297" s="54"/>
      <c r="V297" s="37"/>
      <c r="W297" s="54"/>
      <c r="X297" s="37"/>
      <c r="Y297" s="54"/>
      <c r="Z297" s="37"/>
      <c r="AA297" s="54"/>
      <c r="AB297" s="37"/>
      <c r="AC297" s="54"/>
      <c r="AD297" s="37"/>
    </row>
    <row r="298" spans="1:38" ht="12.75" customHeight="1">
      <c r="A298" s="160">
        <v>187</v>
      </c>
      <c r="B298" s="161">
        <v>45075</v>
      </c>
      <c r="C298" s="161"/>
      <c r="D298" s="162" t="s">
        <v>785</v>
      </c>
      <c r="E298" s="163" t="s">
        <v>545</v>
      </c>
      <c r="F298" s="133">
        <v>585</v>
      </c>
      <c r="G298" s="163"/>
      <c r="H298" s="163">
        <v>732</v>
      </c>
      <c r="I298" s="165">
        <v>732</v>
      </c>
      <c r="J298" s="135" t="s">
        <v>631</v>
      </c>
      <c r="K298" s="136">
        <f t="shared" si="46"/>
        <v>147</v>
      </c>
      <c r="L298" s="137">
        <f t="shared" si="47"/>
        <v>0.2512820512820513</v>
      </c>
      <c r="M298" s="132" t="s">
        <v>547</v>
      </c>
      <c r="N298" s="138">
        <v>45152</v>
      </c>
      <c r="O298" s="54"/>
      <c r="P298" s="54"/>
      <c r="R298" s="37" t="s">
        <v>855</v>
      </c>
      <c r="S298" s="54"/>
      <c r="T298" s="37"/>
      <c r="U298" s="54"/>
      <c r="V298" s="37"/>
      <c r="W298" s="54"/>
      <c r="X298" s="37"/>
      <c r="Y298" s="54"/>
      <c r="Z298" s="37"/>
      <c r="AA298" s="54"/>
      <c r="AB298" s="37"/>
      <c r="AC298" s="54"/>
      <c r="AD298" s="37"/>
      <c r="AF298" s="37"/>
      <c r="AG298" s="54"/>
      <c r="AI298" s="37"/>
      <c r="AK298" s="37"/>
      <c r="AL298" s="54"/>
    </row>
    <row r="299" spans="1:38" ht="12.75" customHeight="1">
      <c r="A299" s="160">
        <v>188</v>
      </c>
      <c r="B299" s="161">
        <v>45078</v>
      </c>
      <c r="C299" s="161"/>
      <c r="D299" s="162" t="s">
        <v>500</v>
      </c>
      <c r="E299" s="163" t="s">
        <v>545</v>
      </c>
      <c r="F299" s="133">
        <v>3310</v>
      </c>
      <c r="G299" s="163"/>
      <c r="H299" s="163">
        <v>4300</v>
      </c>
      <c r="I299" s="165">
        <v>4300</v>
      </c>
      <c r="J299" s="135" t="s">
        <v>631</v>
      </c>
      <c r="K299" s="136">
        <f aca="true" t="shared" si="48" ref="K299">H299-F299</f>
        <v>990</v>
      </c>
      <c r="L299" s="137">
        <f aca="true" t="shared" si="49" ref="L299">K299/F299</f>
        <v>0.2990936555891239</v>
      </c>
      <c r="M299" s="132" t="s">
        <v>547</v>
      </c>
      <c r="N299" s="138">
        <v>45436</v>
      </c>
      <c r="O299" s="54"/>
      <c r="P299" s="54"/>
      <c r="R299" s="37" t="s">
        <v>855</v>
      </c>
      <c r="S299" s="54"/>
      <c r="T299" s="37"/>
      <c r="U299" s="54"/>
      <c r="V299" s="37"/>
      <c r="W299" s="54"/>
      <c r="X299" s="37"/>
      <c r="Y299" s="54"/>
      <c r="Z299" s="37"/>
      <c r="AA299" s="54"/>
      <c r="AB299" s="37"/>
      <c r="AC299" s="54"/>
      <c r="AD299" s="37"/>
      <c r="AF299" s="37"/>
      <c r="AG299" s="54"/>
      <c r="AI299" s="37"/>
      <c r="AK299" s="37"/>
      <c r="AL299" s="54"/>
    </row>
    <row r="300" spans="1:38" ht="12.75" customHeight="1">
      <c r="A300" s="160">
        <v>189</v>
      </c>
      <c r="B300" s="161">
        <v>45103</v>
      </c>
      <c r="C300" s="161"/>
      <c r="D300" s="162" t="s">
        <v>803</v>
      </c>
      <c r="E300" s="163" t="s">
        <v>545</v>
      </c>
      <c r="F300" s="133">
        <v>282.5</v>
      </c>
      <c r="G300" s="163"/>
      <c r="H300" s="163">
        <v>383</v>
      </c>
      <c r="I300" s="165">
        <v>383</v>
      </c>
      <c r="J300" s="135" t="s">
        <v>631</v>
      </c>
      <c r="K300" s="136">
        <f>H300-F300</f>
        <v>100.5</v>
      </c>
      <c r="L300" s="137">
        <f>K300/F300</f>
        <v>0.35575221238938054</v>
      </c>
      <c r="M300" s="132" t="s">
        <v>547</v>
      </c>
      <c r="N300" s="138">
        <v>45265</v>
      </c>
      <c r="O300" s="54"/>
      <c r="P300" s="54"/>
      <c r="R300" s="37" t="s">
        <v>855</v>
      </c>
      <c r="S300" s="54"/>
      <c r="T300" s="37"/>
      <c r="U300" s="54"/>
      <c r="V300" s="37"/>
      <c r="W300" s="54"/>
      <c r="X300" s="37"/>
      <c r="Y300" s="54"/>
      <c r="Z300" s="37"/>
      <c r="AA300" s="54"/>
      <c r="AB300" s="37"/>
      <c r="AC300" s="54"/>
      <c r="AD300" s="37"/>
      <c r="AF300" s="37"/>
      <c r="AG300" s="54"/>
      <c r="AI300" s="37"/>
      <c r="AK300" s="37"/>
      <c r="AL300" s="54"/>
    </row>
    <row r="301" spans="1:38" ht="12.75" customHeight="1">
      <c r="A301" s="160">
        <v>190</v>
      </c>
      <c r="B301" s="161">
        <v>45120</v>
      </c>
      <c r="C301" s="161"/>
      <c r="D301" s="162" t="s">
        <v>499</v>
      </c>
      <c r="E301" s="163" t="s">
        <v>545</v>
      </c>
      <c r="F301" s="133">
        <v>2312.5</v>
      </c>
      <c r="G301" s="163"/>
      <c r="H301" s="163">
        <v>2935</v>
      </c>
      <c r="I301" s="165">
        <v>2935</v>
      </c>
      <c r="J301" s="135" t="s">
        <v>631</v>
      </c>
      <c r="K301" s="136">
        <f>H301-F301</f>
        <v>622.5</v>
      </c>
      <c r="L301" s="137">
        <f>K301/F301</f>
        <v>0.2691891891891892</v>
      </c>
      <c r="M301" s="132" t="s">
        <v>547</v>
      </c>
      <c r="N301" s="138">
        <v>45177</v>
      </c>
      <c r="O301" s="54"/>
      <c r="P301" s="54"/>
      <c r="R301" s="37" t="s">
        <v>855</v>
      </c>
      <c r="S301" s="54"/>
      <c r="T301" s="37"/>
      <c r="U301" s="54"/>
      <c r="V301" s="37"/>
      <c r="W301" s="54"/>
      <c r="X301" s="37"/>
      <c r="Y301" s="54"/>
      <c r="Z301" s="37"/>
      <c r="AA301" s="54"/>
      <c r="AB301" s="37"/>
      <c r="AC301" s="54"/>
      <c r="AD301" s="37"/>
      <c r="AF301" s="37"/>
      <c r="AG301" s="54"/>
      <c r="AI301" s="37"/>
      <c r="AK301" s="37"/>
      <c r="AL301" s="54"/>
    </row>
    <row r="302" spans="1:38" ht="12.75" customHeight="1">
      <c r="A302" s="160">
        <v>191</v>
      </c>
      <c r="B302" s="161">
        <v>45125</v>
      </c>
      <c r="C302" s="161"/>
      <c r="D302" s="162" t="s">
        <v>199</v>
      </c>
      <c r="E302" s="163" t="s">
        <v>545</v>
      </c>
      <c r="F302" s="133">
        <v>3980</v>
      </c>
      <c r="G302" s="163"/>
      <c r="H302" s="163">
        <v>4895</v>
      </c>
      <c r="I302" s="165">
        <v>4895</v>
      </c>
      <c r="J302" s="135" t="s">
        <v>631</v>
      </c>
      <c r="K302" s="136">
        <f>H302-F302</f>
        <v>915</v>
      </c>
      <c r="L302" s="137">
        <f>K302/F302</f>
        <v>0.22989949748743718</v>
      </c>
      <c r="M302" s="132" t="s">
        <v>547</v>
      </c>
      <c r="N302" s="138">
        <v>45155</v>
      </c>
      <c r="O302" s="54"/>
      <c r="P302" s="54"/>
      <c r="R302" s="37" t="s">
        <v>855</v>
      </c>
      <c r="S302" s="54"/>
      <c r="T302" s="37"/>
      <c r="U302" s="54"/>
      <c r="V302" s="37"/>
      <c r="W302" s="54"/>
      <c r="X302" s="37"/>
      <c r="Y302" s="54"/>
      <c r="Z302" s="37"/>
      <c r="AA302" s="54"/>
      <c r="AB302" s="37"/>
      <c r="AC302" s="54"/>
      <c r="AD302" s="37"/>
      <c r="AG302" s="54"/>
      <c r="AI302" s="37"/>
      <c r="AL302" s="54"/>
    </row>
    <row r="303" spans="1:38" ht="12.75" customHeight="1">
      <c r="A303" s="160">
        <v>192</v>
      </c>
      <c r="B303" s="161">
        <v>45145</v>
      </c>
      <c r="C303" s="161"/>
      <c r="D303" s="162" t="s">
        <v>805</v>
      </c>
      <c r="E303" s="163" t="s">
        <v>545</v>
      </c>
      <c r="F303" s="133">
        <v>565</v>
      </c>
      <c r="G303" s="163"/>
      <c r="H303" s="163">
        <v>725</v>
      </c>
      <c r="I303" s="165">
        <v>725</v>
      </c>
      <c r="J303" s="135" t="s">
        <v>631</v>
      </c>
      <c r="K303" s="136">
        <f>H303-F303</f>
        <v>160</v>
      </c>
      <c r="L303" s="137">
        <f>K303/F303</f>
        <v>0.2831858407079646</v>
      </c>
      <c r="M303" s="132" t="s">
        <v>547</v>
      </c>
      <c r="N303" s="138">
        <v>45169</v>
      </c>
      <c r="O303" s="54"/>
      <c r="P303" s="54"/>
      <c r="R303" s="37" t="s">
        <v>855</v>
      </c>
      <c r="S303" s="54"/>
      <c r="T303" s="37"/>
      <c r="U303" s="54"/>
      <c r="V303" s="37"/>
      <c r="W303" s="54"/>
      <c r="X303" s="37"/>
      <c r="Y303" s="54"/>
      <c r="Z303" s="37"/>
      <c r="AA303" s="54"/>
      <c r="AB303" s="37"/>
      <c r="AC303" s="54"/>
      <c r="AD303" s="37"/>
      <c r="AG303" s="54"/>
      <c r="AI303" s="37"/>
      <c r="AL303" s="54"/>
    </row>
    <row r="304" spans="1:38" ht="12.75" customHeight="1">
      <c r="A304" s="232">
        <v>193</v>
      </c>
      <c r="B304" s="233">
        <v>45167</v>
      </c>
      <c r="C304" s="233"/>
      <c r="D304" s="234" t="s">
        <v>809</v>
      </c>
      <c r="E304" s="235" t="s">
        <v>545</v>
      </c>
      <c r="F304" s="133">
        <v>700</v>
      </c>
      <c r="G304" s="235"/>
      <c r="H304" s="235">
        <v>950</v>
      </c>
      <c r="I304" s="236">
        <v>950</v>
      </c>
      <c r="J304" s="237" t="s">
        <v>631</v>
      </c>
      <c r="K304" s="136">
        <f>H304-F304</f>
        <v>250</v>
      </c>
      <c r="L304" s="137">
        <f>K304/F304</f>
        <v>0.35714285714285715</v>
      </c>
      <c r="M304" s="132" t="s">
        <v>547</v>
      </c>
      <c r="N304" s="138">
        <v>45261</v>
      </c>
      <c r="O304" s="54"/>
      <c r="P304" s="54"/>
      <c r="R304" s="37" t="s">
        <v>855</v>
      </c>
      <c r="S304" s="54"/>
      <c r="T304" s="37"/>
      <c r="U304" s="54"/>
      <c r="V304" s="37"/>
      <c r="W304" s="54"/>
      <c r="X304" s="37"/>
      <c r="Y304" s="54"/>
      <c r="Z304" s="37"/>
      <c r="AA304" s="54"/>
      <c r="AB304" s="37"/>
      <c r="AC304" s="54"/>
      <c r="AD304" s="37"/>
      <c r="AG304" s="54"/>
      <c r="AI304" s="37"/>
      <c r="AL304" s="54"/>
    </row>
    <row r="305" spans="1:38" ht="12.75" customHeight="1">
      <c r="A305" s="178">
        <v>194</v>
      </c>
      <c r="B305" s="179">
        <v>45184</v>
      </c>
      <c r="C305" s="53"/>
      <c r="D305" s="53" t="s">
        <v>502</v>
      </c>
      <c r="E305" s="180" t="s">
        <v>545</v>
      </c>
      <c r="F305" s="51" t="s">
        <v>810</v>
      </c>
      <c r="G305" s="51"/>
      <c r="H305" s="51"/>
      <c r="I305" s="51">
        <v>480</v>
      </c>
      <c r="J305" s="51" t="s">
        <v>546</v>
      </c>
      <c r="K305" s="51"/>
      <c r="L305" s="51"/>
      <c r="M305" s="51"/>
      <c r="N305" s="51"/>
      <c r="O305" s="54"/>
      <c r="P305" s="54"/>
      <c r="R305" s="37" t="s">
        <v>855</v>
      </c>
      <c r="S305" s="54"/>
      <c r="T305" s="37"/>
      <c r="U305" s="54"/>
      <c r="V305" s="37"/>
      <c r="W305" s="54"/>
      <c r="X305" s="37"/>
      <c r="Y305" s="54"/>
      <c r="Z305" s="37"/>
      <c r="AA305" s="54"/>
      <c r="AB305" s="37"/>
      <c r="AC305" s="54"/>
      <c r="AD305" s="37"/>
      <c r="AG305" s="54"/>
      <c r="AI305" s="37"/>
      <c r="AL305" s="54"/>
    </row>
    <row r="306" spans="1:38" ht="12.75" customHeight="1">
      <c r="A306" s="232">
        <v>195</v>
      </c>
      <c r="B306" s="233">
        <v>45203</v>
      </c>
      <c r="C306" s="233"/>
      <c r="D306" s="234" t="s">
        <v>172</v>
      </c>
      <c r="E306" s="235" t="s">
        <v>545</v>
      </c>
      <c r="F306" s="133">
        <v>992.5</v>
      </c>
      <c r="G306" s="235"/>
      <c r="H306" s="235">
        <v>1198</v>
      </c>
      <c r="I306" s="236">
        <v>1198</v>
      </c>
      <c r="J306" s="237" t="s">
        <v>631</v>
      </c>
      <c r="K306" s="136">
        <f>H306-F306</f>
        <v>205.5</v>
      </c>
      <c r="L306" s="137">
        <f>K306/F306</f>
        <v>0.2070528967254408</v>
      </c>
      <c r="M306" s="132" t="s">
        <v>547</v>
      </c>
      <c r="N306" s="138">
        <v>45392</v>
      </c>
      <c r="O306" s="54"/>
      <c r="P306" s="54"/>
      <c r="R306" s="37" t="s">
        <v>856</v>
      </c>
      <c r="S306" s="54"/>
      <c r="T306" s="37"/>
      <c r="U306" s="54"/>
      <c r="V306" s="37"/>
      <c r="W306" s="54"/>
      <c r="X306" s="37"/>
      <c r="Y306" s="54"/>
      <c r="Z306" s="37"/>
      <c r="AA306" s="54"/>
      <c r="AB306" s="37"/>
      <c r="AC306" s="54"/>
      <c r="AD306" s="37"/>
      <c r="AG306" s="54"/>
      <c r="AI306" s="37"/>
      <c r="AL306" s="54"/>
    </row>
    <row r="307" spans="1:38" ht="12.75" customHeight="1">
      <c r="A307" s="232">
        <v>196</v>
      </c>
      <c r="B307" s="233">
        <v>45216</v>
      </c>
      <c r="C307" s="233"/>
      <c r="D307" s="234" t="s">
        <v>104</v>
      </c>
      <c r="E307" s="235" t="s">
        <v>545</v>
      </c>
      <c r="F307" s="133">
        <v>5425</v>
      </c>
      <c r="G307" s="235"/>
      <c r="H307" s="235">
        <v>6880</v>
      </c>
      <c r="I307" s="236">
        <v>6870</v>
      </c>
      <c r="J307" s="237" t="s">
        <v>631</v>
      </c>
      <c r="K307" s="136">
        <f>H307-F307</f>
        <v>1455</v>
      </c>
      <c r="L307" s="137">
        <f>K307/F307</f>
        <v>0.26820276497695855</v>
      </c>
      <c r="M307" s="132" t="s">
        <v>547</v>
      </c>
      <c r="N307" s="138">
        <v>45342</v>
      </c>
      <c r="O307" s="54"/>
      <c r="P307" s="54"/>
      <c r="R307" s="37" t="s">
        <v>856</v>
      </c>
      <c r="S307" s="54"/>
      <c r="T307" s="37"/>
      <c r="U307" s="54"/>
      <c r="V307" s="37"/>
      <c r="W307" s="54"/>
      <c r="X307" s="37"/>
      <c r="Y307" s="54"/>
      <c r="Z307" s="37"/>
      <c r="AA307" s="54"/>
      <c r="AB307" s="37"/>
      <c r="AC307" s="54"/>
      <c r="AD307" s="37"/>
      <c r="AG307" s="54"/>
      <c r="AI307" s="37"/>
      <c r="AL307" s="54"/>
    </row>
    <row r="308" spans="1:38" ht="12.75" customHeight="1">
      <c r="A308" s="232">
        <v>197</v>
      </c>
      <c r="B308" s="233">
        <v>45216</v>
      </c>
      <c r="C308" s="233"/>
      <c r="D308" s="234" t="s">
        <v>811</v>
      </c>
      <c r="E308" s="235" t="s">
        <v>545</v>
      </c>
      <c r="F308" s="133">
        <v>1090</v>
      </c>
      <c r="G308" s="235"/>
      <c r="H308" s="235">
        <v>1415</v>
      </c>
      <c r="I308" s="236">
        <v>1415</v>
      </c>
      <c r="J308" s="237" t="s">
        <v>631</v>
      </c>
      <c r="K308" s="136">
        <f>H308-F308</f>
        <v>325</v>
      </c>
      <c r="L308" s="137">
        <f>K308/F308</f>
        <v>0.2981651376146789</v>
      </c>
      <c r="M308" s="132" t="s">
        <v>547</v>
      </c>
      <c r="N308" s="138">
        <v>45282</v>
      </c>
      <c r="O308" s="54"/>
      <c r="P308" s="54"/>
      <c r="R308" s="37" t="s">
        <v>855</v>
      </c>
      <c r="S308" s="54"/>
      <c r="T308" s="37"/>
      <c r="U308" s="54"/>
      <c r="V308" s="37"/>
      <c r="W308" s="54"/>
      <c r="X308" s="37"/>
      <c r="Y308" s="54"/>
      <c r="Z308" s="37"/>
      <c r="AA308" s="54"/>
      <c r="AB308" s="37"/>
      <c r="AC308" s="54"/>
      <c r="AD308" s="37"/>
      <c r="AG308" s="54"/>
      <c r="AI308" s="37"/>
      <c r="AL308" s="54"/>
    </row>
    <row r="309" spans="1:38" ht="12.75" customHeight="1">
      <c r="A309" s="232">
        <v>198</v>
      </c>
      <c r="B309" s="233">
        <v>45236</v>
      </c>
      <c r="C309" s="233"/>
      <c r="D309" s="234" t="s">
        <v>814</v>
      </c>
      <c r="E309" s="235" t="s">
        <v>545</v>
      </c>
      <c r="F309" s="133">
        <v>1270</v>
      </c>
      <c r="G309" s="235"/>
      <c r="H309" s="235">
        <v>1613</v>
      </c>
      <c r="I309" s="236">
        <v>1613</v>
      </c>
      <c r="J309" s="237" t="s">
        <v>631</v>
      </c>
      <c r="K309" s="136">
        <f>H309-F309</f>
        <v>343</v>
      </c>
      <c r="L309" s="137">
        <f>K309/F309</f>
        <v>0.2700787401574803</v>
      </c>
      <c r="M309" s="132" t="s">
        <v>547</v>
      </c>
      <c r="N309" s="138">
        <v>45246</v>
      </c>
      <c r="O309" s="54"/>
      <c r="P309" s="54"/>
      <c r="R309" s="37" t="s">
        <v>856</v>
      </c>
      <c r="S309" s="54"/>
      <c r="T309" s="37"/>
      <c r="U309" s="54"/>
      <c r="V309" s="37"/>
      <c r="W309" s="54"/>
      <c r="X309" s="37"/>
      <c r="Y309" s="54"/>
      <c r="Z309" s="37"/>
      <c r="AA309" s="54"/>
      <c r="AB309" s="37"/>
      <c r="AC309" s="54"/>
      <c r="AD309" s="37"/>
      <c r="AG309" s="54"/>
      <c r="AI309" s="37"/>
      <c r="AL309" s="54"/>
    </row>
    <row r="310" spans="1:38" ht="12.75" customHeight="1">
      <c r="A310" s="178">
        <v>199</v>
      </c>
      <c r="B310" s="179">
        <v>45251</v>
      </c>
      <c r="C310" s="53"/>
      <c r="D310" s="53" t="s">
        <v>815</v>
      </c>
      <c r="E310" s="180" t="s">
        <v>545</v>
      </c>
      <c r="F310" s="51" t="s">
        <v>816</v>
      </c>
      <c r="G310" s="51"/>
      <c r="H310" s="51"/>
      <c r="I310" s="51">
        <v>1490</v>
      </c>
      <c r="J310" s="51" t="s">
        <v>546</v>
      </c>
      <c r="K310" s="51"/>
      <c r="L310" s="51"/>
      <c r="M310" s="51"/>
      <c r="N310" s="51"/>
      <c r="O310" s="54"/>
      <c r="P310" s="54"/>
      <c r="R310" s="37" t="s">
        <v>855</v>
      </c>
      <c r="S310" s="54"/>
      <c r="T310" s="37"/>
      <c r="U310" s="54"/>
      <c r="V310" s="37"/>
      <c r="W310" s="54"/>
      <c r="X310" s="37"/>
      <c r="Y310" s="54"/>
      <c r="Z310" s="37"/>
      <c r="AA310" s="54"/>
      <c r="AB310" s="37"/>
      <c r="AC310" s="54"/>
      <c r="AD310" s="37"/>
      <c r="AG310" s="54"/>
      <c r="AI310" s="37"/>
      <c r="AL310" s="54"/>
    </row>
    <row r="311" spans="1:38" ht="12.75" customHeight="1">
      <c r="A311" s="178">
        <v>200</v>
      </c>
      <c r="B311" s="179">
        <v>45254</v>
      </c>
      <c r="C311" s="53"/>
      <c r="D311" s="53" t="s">
        <v>814</v>
      </c>
      <c r="E311" s="180" t="s">
        <v>545</v>
      </c>
      <c r="F311" s="51" t="s">
        <v>817</v>
      </c>
      <c r="G311" s="51"/>
      <c r="H311" s="51"/>
      <c r="I311" s="51">
        <v>1806</v>
      </c>
      <c r="J311" s="51" t="s">
        <v>546</v>
      </c>
      <c r="K311" s="51"/>
      <c r="L311" s="51"/>
      <c r="M311" s="51"/>
      <c r="N311" s="51"/>
      <c r="O311" s="54"/>
      <c r="P311" s="54"/>
      <c r="R311" s="37" t="s">
        <v>856</v>
      </c>
      <c r="S311" s="54"/>
      <c r="T311" s="37"/>
      <c r="U311" s="54"/>
      <c r="V311" s="37"/>
      <c r="W311" s="54"/>
      <c r="X311" s="37"/>
      <c r="Y311" s="54"/>
      <c r="Z311" s="37"/>
      <c r="AA311" s="54"/>
      <c r="AB311" s="37"/>
      <c r="AC311" s="54"/>
      <c r="AD311" s="37"/>
      <c r="AG311" s="54"/>
      <c r="AI311" s="37"/>
      <c r="AL311" s="54"/>
    </row>
    <row r="312" spans="1:38" ht="12.75" customHeight="1">
      <c r="A312" s="232">
        <v>201</v>
      </c>
      <c r="B312" s="233">
        <v>45265</v>
      </c>
      <c r="C312" s="233"/>
      <c r="D312" s="234" t="s">
        <v>503</v>
      </c>
      <c r="E312" s="235" t="s">
        <v>545</v>
      </c>
      <c r="F312" s="133">
        <v>435</v>
      </c>
      <c r="G312" s="235"/>
      <c r="H312" s="235">
        <v>558</v>
      </c>
      <c r="I312" s="236">
        <v>558</v>
      </c>
      <c r="J312" s="237" t="s">
        <v>631</v>
      </c>
      <c r="K312" s="136">
        <f>H312-F312</f>
        <v>123</v>
      </c>
      <c r="L312" s="137">
        <f>K312/F312</f>
        <v>0.2827586206896552</v>
      </c>
      <c r="M312" s="132" t="s">
        <v>547</v>
      </c>
      <c r="N312" s="138">
        <v>45378</v>
      </c>
      <c r="O312" s="54"/>
      <c r="P312" s="54"/>
      <c r="R312" s="37" t="s">
        <v>855</v>
      </c>
      <c r="S312" s="54"/>
      <c r="T312" s="37"/>
      <c r="U312" s="54"/>
      <c r="V312" s="37"/>
      <c r="W312" s="54"/>
      <c r="X312" s="37"/>
      <c r="Y312" s="54"/>
      <c r="Z312" s="37"/>
      <c r="AA312" s="54"/>
      <c r="AB312" s="37"/>
      <c r="AC312" s="54"/>
      <c r="AD312" s="37"/>
      <c r="AG312" s="54"/>
      <c r="AI312" s="37"/>
      <c r="AL312" s="54"/>
    </row>
    <row r="313" spans="1:38" ht="12.75" customHeight="1">
      <c r="A313" s="232">
        <v>202</v>
      </c>
      <c r="B313" s="233">
        <v>45272</v>
      </c>
      <c r="C313" s="233"/>
      <c r="D313" s="234" t="s">
        <v>819</v>
      </c>
      <c r="E313" s="235" t="s">
        <v>545</v>
      </c>
      <c r="F313" s="133">
        <v>4225</v>
      </c>
      <c r="G313" s="235"/>
      <c r="H313" s="235">
        <v>5512</v>
      </c>
      <c r="I313" s="236">
        <v>5512</v>
      </c>
      <c r="J313" s="237" t="s">
        <v>631</v>
      </c>
      <c r="K313" s="136">
        <f>H313-F313</f>
        <v>1287</v>
      </c>
      <c r="L313" s="137">
        <f>K313/F313</f>
        <v>0.3046153846153846</v>
      </c>
      <c r="M313" s="132" t="s">
        <v>547</v>
      </c>
      <c r="N313" s="138">
        <v>45329</v>
      </c>
      <c r="O313" s="54"/>
      <c r="P313" s="54"/>
      <c r="R313" s="37" t="s">
        <v>856</v>
      </c>
      <c r="S313" s="54"/>
      <c r="T313" s="37"/>
      <c r="U313" s="54"/>
      <c r="V313" s="37"/>
      <c r="W313" s="54"/>
      <c r="X313" s="37"/>
      <c r="Y313" s="54"/>
      <c r="Z313" s="37"/>
      <c r="AA313" s="54"/>
      <c r="AB313" s="37"/>
      <c r="AC313" s="54"/>
      <c r="AD313" s="37"/>
      <c r="AG313" s="54"/>
      <c r="AI313" s="37"/>
      <c r="AL313" s="54"/>
    </row>
    <row r="314" spans="1:38" ht="12.75" customHeight="1">
      <c r="A314" s="178">
        <v>203</v>
      </c>
      <c r="B314" s="179">
        <v>45292</v>
      </c>
      <c r="C314" s="53"/>
      <c r="D314" s="53" t="s">
        <v>309</v>
      </c>
      <c r="E314" s="180" t="s">
        <v>545</v>
      </c>
      <c r="F314" s="51" t="s">
        <v>820</v>
      </c>
      <c r="G314" s="51"/>
      <c r="H314" s="51"/>
      <c r="I314" s="51">
        <v>4909</v>
      </c>
      <c r="J314" s="51" t="s">
        <v>546</v>
      </c>
      <c r="K314" s="51"/>
      <c r="L314" s="51"/>
      <c r="M314" s="51"/>
      <c r="N314" s="51"/>
      <c r="O314" s="54"/>
      <c r="P314" s="54"/>
      <c r="R314" s="37" t="s">
        <v>856</v>
      </c>
      <c r="S314" s="54"/>
      <c r="T314" s="37"/>
      <c r="U314" s="54"/>
      <c r="V314" s="37"/>
      <c r="W314" s="54"/>
      <c r="X314" s="37"/>
      <c r="Y314" s="54"/>
      <c r="Z314" s="37"/>
      <c r="AA314" s="54"/>
      <c r="AB314" s="37"/>
      <c r="AC314" s="54"/>
      <c r="AD314" s="37"/>
      <c r="AG314" s="54"/>
      <c r="AI314" s="37"/>
      <c r="AL314" s="54"/>
    </row>
    <row r="315" spans="1:38" ht="12.75" customHeight="1">
      <c r="A315" s="178">
        <v>204</v>
      </c>
      <c r="B315" s="179">
        <v>45294</v>
      </c>
      <c r="C315" s="53"/>
      <c r="D315" s="53" t="s">
        <v>501</v>
      </c>
      <c r="E315" s="180" t="s">
        <v>545</v>
      </c>
      <c r="F315" s="51" t="s">
        <v>821</v>
      </c>
      <c r="G315" s="51"/>
      <c r="H315" s="51"/>
      <c r="I315" s="51">
        <v>1080</v>
      </c>
      <c r="J315" s="51" t="s">
        <v>546</v>
      </c>
      <c r="K315" s="51"/>
      <c r="L315" s="51"/>
      <c r="M315" s="51"/>
      <c r="N315" s="51"/>
      <c r="O315" s="54"/>
      <c r="P315" s="54"/>
      <c r="R315" s="37" t="s">
        <v>855</v>
      </c>
      <c r="S315" s="54"/>
      <c r="T315" s="37"/>
      <c r="U315" s="54"/>
      <c r="V315" s="37"/>
      <c r="W315" s="54"/>
      <c r="X315" s="37"/>
      <c r="Y315" s="54"/>
      <c r="Z315" s="37"/>
      <c r="AA315" s="54"/>
      <c r="AB315" s="37"/>
      <c r="AC315" s="54"/>
      <c r="AD315" s="37"/>
      <c r="AG315" s="54"/>
      <c r="AI315" s="37"/>
      <c r="AL315" s="54"/>
    </row>
    <row r="316" spans="1:38" ht="12.75" customHeight="1">
      <c r="A316" s="178">
        <v>205</v>
      </c>
      <c r="B316" s="179">
        <v>45315</v>
      </c>
      <c r="C316" s="53"/>
      <c r="D316" s="53" t="s">
        <v>310</v>
      </c>
      <c r="E316" s="180" t="s">
        <v>545</v>
      </c>
      <c r="F316" s="51" t="s">
        <v>823</v>
      </c>
      <c r="G316" s="51"/>
      <c r="H316" s="51"/>
      <c r="I316" s="51">
        <v>2077</v>
      </c>
      <c r="J316" s="51" t="s">
        <v>546</v>
      </c>
      <c r="K316" s="51"/>
      <c r="L316" s="51"/>
      <c r="M316" s="51"/>
      <c r="N316" s="51"/>
      <c r="O316" s="54"/>
      <c r="P316" s="54"/>
      <c r="R316" s="37" t="s">
        <v>856</v>
      </c>
      <c r="S316" s="54"/>
      <c r="T316" s="37"/>
      <c r="U316" s="54"/>
      <c r="V316" s="37"/>
      <c r="W316" s="54"/>
      <c r="X316" s="37"/>
      <c r="Y316" s="54"/>
      <c r="Z316" s="37"/>
      <c r="AA316" s="54"/>
      <c r="AB316" s="37"/>
      <c r="AC316" s="54"/>
      <c r="AD316" s="37"/>
      <c r="AG316" s="54"/>
      <c r="AI316" s="37"/>
      <c r="AL316" s="54"/>
    </row>
    <row r="317" spans="1:38" ht="12.75" customHeight="1">
      <c r="A317" s="178">
        <v>206</v>
      </c>
      <c r="B317" s="179">
        <v>45320</v>
      </c>
      <c r="C317" s="53"/>
      <c r="D317" s="53" t="s">
        <v>824</v>
      </c>
      <c r="E317" s="180" t="s">
        <v>545</v>
      </c>
      <c r="F317" s="51" t="s">
        <v>825</v>
      </c>
      <c r="G317" s="51"/>
      <c r="H317" s="51"/>
      <c r="I317" s="51">
        <v>2906</v>
      </c>
      <c r="J317" s="51" t="s">
        <v>546</v>
      </c>
      <c r="K317" s="51"/>
      <c r="L317" s="51"/>
      <c r="M317" s="51"/>
      <c r="N317" s="51"/>
      <c r="O317" s="54"/>
      <c r="P317" s="54"/>
      <c r="R317" s="37" t="s">
        <v>855</v>
      </c>
      <c r="S317" s="54"/>
      <c r="T317" s="37"/>
      <c r="U317" s="54"/>
      <c r="V317" s="37"/>
      <c r="W317" s="54"/>
      <c r="X317" s="37"/>
      <c r="Y317" s="54"/>
      <c r="Z317" s="37"/>
      <c r="AA317" s="54"/>
      <c r="AB317" s="37"/>
      <c r="AC317" s="54"/>
      <c r="AD317" s="37"/>
      <c r="AG317" s="54"/>
      <c r="AI317" s="37"/>
      <c r="AL317" s="54"/>
    </row>
    <row r="318" spans="1:38" ht="12.75" customHeight="1">
      <c r="A318" s="232">
        <v>207</v>
      </c>
      <c r="B318" s="233">
        <v>45331</v>
      </c>
      <c r="C318" s="233"/>
      <c r="D318" s="234" t="s">
        <v>499</v>
      </c>
      <c r="E318" s="235" t="s">
        <v>545</v>
      </c>
      <c r="F318" s="133">
        <v>3270</v>
      </c>
      <c r="G318" s="235"/>
      <c r="H318" s="235">
        <v>4096</v>
      </c>
      <c r="I318" s="236">
        <v>4096</v>
      </c>
      <c r="J318" s="237" t="s">
        <v>631</v>
      </c>
      <c r="K318" s="136">
        <f>H318-F318</f>
        <v>826</v>
      </c>
      <c r="L318" s="137">
        <f>K318/F318</f>
        <v>0.25259938837920487</v>
      </c>
      <c r="M318" s="132" t="s">
        <v>547</v>
      </c>
      <c r="N318" s="138">
        <v>45377</v>
      </c>
      <c r="O318" s="54"/>
      <c r="P318" s="54"/>
      <c r="R318" s="37" t="s">
        <v>855</v>
      </c>
      <c r="S318" s="54"/>
      <c r="T318" s="37"/>
      <c r="U318" s="54"/>
      <c r="V318" s="37"/>
      <c r="W318" s="54"/>
      <c r="X318" s="37"/>
      <c r="Y318" s="54"/>
      <c r="Z318" s="37"/>
      <c r="AA318" s="54"/>
      <c r="AB318" s="37"/>
      <c r="AC318" s="54"/>
      <c r="AD318" s="37"/>
      <c r="AG318" s="54"/>
      <c r="AI318" s="37"/>
      <c r="AL318" s="54"/>
    </row>
    <row r="319" spans="1:38" ht="12.75" customHeight="1">
      <c r="A319" s="178">
        <v>208</v>
      </c>
      <c r="B319" s="179">
        <v>45345</v>
      </c>
      <c r="C319" s="53"/>
      <c r="D319" s="53" t="s">
        <v>59</v>
      </c>
      <c r="E319" s="180" t="s">
        <v>545</v>
      </c>
      <c r="F319" s="51" t="s">
        <v>840</v>
      </c>
      <c r="G319" s="51"/>
      <c r="H319" s="51"/>
      <c r="I319" s="51">
        <v>2627</v>
      </c>
      <c r="J319" s="51" t="s">
        <v>546</v>
      </c>
      <c r="K319" s="51"/>
      <c r="L319" s="51"/>
      <c r="M319" s="51"/>
      <c r="N319" s="53"/>
      <c r="O319" s="54"/>
      <c r="P319" s="54"/>
      <c r="R319" s="37" t="s">
        <v>856</v>
      </c>
      <c r="S319" s="54"/>
      <c r="T319" s="37"/>
      <c r="U319" s="54"/>
      <c r="V319" s="37"/>
      <c r="W319" s="54"/>
      <c r="X319" s="37"/>
      <c r="Y319" s="54"/>
      <c r="Z319" s="37"/>
      <c r="AA319" s="54"/>
      <c r="AB319" s="37"/>
      <c r="AC319" s="54"/>
      <c r="AD319" s="37"/>
      <c r="AG319" s="54"/>
      <c r="AI319" s="37"/>
      <c r="AL319" s="54"/>
    </row>
    <row r="320" spans="1:38" ht="12.75" customHeight="1">
      <c r="A320" s="232">
        <v>209</v>
      </c>
      <c r="B320" s="233">
        <v>45356</v>
      </c>
      <c r="C320" s="233"/>
      <c r="D320" s="234" t="s">
        <v>809</v>
      </c>
      <c r="E320" s="235" t="s">
        <v>545</v>
      </c>
      <c r="F320" s="133">
        <v>925</v>
      </c>
      <c r="G320" s="235"/>
      <c r="H320" s="235">
        <v>1170</v>
      </c>
      <c r="I320" s="236">
        <v>1170</v>
      </c>
      <c r="J320" s="237" t="s">
        <v>631</v>
      </c>
      <c r="K320" s="136">
        <f>H320-F320</f>
        <v>245</v>
      </c>
      <c r="L320" s="137">
        <f>K320/F320</f>
        <v>0.2648648648648649</v>
      </c>
      <c r="M320" s="132" t="s">
        <v>547</v>
      </c>
      <c r="N320" s="138">
        <v>45435</v>
      </c>
      <c r="O320" s="54"/>
      <c r="P320" s="54"/>
      <c r="R320" s="37" t="s">
        <v>857</v>
      </c>
      <c r="S320" s="54"/>
      <c r="T320" s="37"/>
      <c r="U320" s="54"/>
      <c r="V320" s="37"/>
      <c r="W320" s="54"/>
      <c r="X320" s="37"/>
      <c r="Y320" s="54"/>
      <c r="Z320" s="37"/>
      <c r="AA320" s="54"/>
      <c r="AB320" s="37"/>
      <c r="AC320" s="54"/>
      <c r="AD320" s="37"/>
      <c r="AG320" s="54"/>
      <c r="AI320" s="37"/>
      <c r="AL320" s="54"/>
    </row>
    <row r="321" spans="1:38" ht="12.75" customHeight="1">
      <c r="A321" s="232">
        <v>210</v>
      </c>
      <c r="B321" s="233">
        <v>45372</v>
      </c>
      <c r="C321" s="233"/>
      <c r="D321" s="234" t="s">
        <v>475</v>
      </c>
      <c r="E321" s="235" t="s">
        <v>545</v>
      </c>
      <c r="F321" s="133">
        <v>2910</v>
      </c>
      <c r="G321" s="235"/>
      <c r="H321" s="235">
        <v>3696</v>
      </c>
      <c r="I321" s="236">
        <v>3696</v>
      </c>
      <c r="J321" s="237" t="s">
        <v>631</v>
      </c>
      <c r="K321" s="136">
        <f>H321-F321</f>
        <v>786</v>
      </c>
      <c r="L321" s="137">
        <f>K321/F321</f>
        <v>0.27010309278350514</v>
      </c>
      <c r="M321" s="132" t="s">
        <v>547</v>
      </c>
      <c r="N321" s="138">
        <v>45412</v>
      </c>
      <c r="O321" s="54"/>
      <c r="P321" s="54"/>
      <c r="R321" s="37" t="s">
        <v>857</v>
      </c>
      <c r="S321" s="54"/>
      <c r="T321" s="37"/>
      <c r="U321" s="54"/>
      <c r="V321" s="37"/>
      <c r="W321" s="54"/>
      <c r="X321" s="37"/>
      <c r="Y321" s="54"/>
      <c r="Z321" s="37"/>
      <c r="AA321" s="54"/>
      <c r="AB321" s="37"/>
      <c r="AC321" s="54"/>
      <c r="AD321" s="37"/>
      <c r="AG321" s="54"/>
      <c r="AI321" s="37"/>
      <c r="AL321" s="54"/>
    </row>
    <row r="322" spans="1:38" ht="12.75" customHeight="1">
      <c r="A322" s="232">
        <v>211</v>
      </c>
      <c r="B322" s="233">
        <v>45387</v>
      </c>
      <c r="C322" s="233"/>
      <c r="D322" s="234" t="s">
        <v>505</v>
      </c>
      <c r="E322" s="235" t="s">
        <v>545</v>
      </c>
      <c r="F322" s="133">
        <v>735</v>
      </c>
      <c r="G322" s="235"/>
      <c r="H322" s="235">
        <v>938</v>
      </c>
      <c r="I322" s="236">
        <v>938</v>
      </c>
      <c r="J322" s="237" t="s">
        <v>631</v>
      </c>
      <c r="K322" s="136">
        <f>H322-F322</f>
        <v>203</v>
      </c>
      <c r="L322" s="137">
        <f>K322/F322</f>
        <v>0.2761904761904762</v>
      </c>
      <c r="M322" s="132" t="s">
        <v>547</v>
      </c>
      <c r="N322" s="138">
        <v>45449</v>
      </c>
      <c r="O322" s="54"/>
      <c r="P322" s="54"/>
      <c r="R322" s="43" t="s">
        <v>856</v>
      </c>
      <c r="S322" s="54"/>
      <c r="T322" s="37"/>
      <c r="U322" s="54"/>
      <c r="V322" s="37"/>
      <c r="W322" s="54"/>
      <c r="X322" s="37"/>
      <c r="Y322" s="54"/>
      <c r="Z322" s="37"/>
      <c r="AA322" s="54"/>
      <c r="AB322" s="37"/>
      <c r="AC322" s="54"/>
      <c r="AD322" s="37"/>
      <c r="AG322" s="54"/>
      <c r="AI322" s="37"/>
      <c r="AL322" s="54"/>
    </row>
    <row r="323" spans="1:38" ht="12.75" customHeight="1">
      <c r="A323" s="178">
        <v>212</v>
      </c>
      <c r="B323" s="179">
        <v>45407</v>
      </c>
      <c r="C323" s="53"/>
      <c r="D323" s="53" t="s">
        <v>811</v>
      </c>
      <c r="E323" s="180" t="s">
        <v>545</v>
      </c>
      <c r="F323" s="51" t="s">
        <v>845</v>
      </c>
      <c r="G323" s="51"/>
      <c r="H323" s="51"/>
      <c r="I323" s="51">
        <v>1675</v>
      </c>
      <c r="J323" s="51" t="s">
        <v>546</v>
      </c>
      <c r="K323" s="51"/>
      <c r="L323" s="51"/>
      <c r="M323" s="51"/>
      <c r="N323" s="53"/>
      <c r="O323" s="54"/>
      <c r="P323" s="54"/>
      <c r="R323" s="43" t="s">
        <v>856</v>
      </c>
      <c r="S323" s="54"/>
      <c r="T323" s="37"/>
      <c r="U323" s="54"/>
      <c r="V323" s="37"/>
      <c r="W323" s="54"/>
      <c r="X323" s="37"/>
      <c r="Y323" s="54"/>
      <c r="Z323" s="37"/>
      <c r="AA323" s="54"/>
      <c r="AB323" s="37"/>
      <c r="AC323" s="54"/>
      <c r="AD323" s="37"/>
      <c r="AG323" s="54"/>
      <c r="AI323" s="37"/>
      <c r="AL323" s="54"/>
    </row>
    <row r="324" spans="1:38" ht="12.75" customHeight="1">
      <c r="A324" s="178">
        <v>213</v>
      </c>
      <c r="B324" s="179">
        <v>45426</v>
      </c>
      <c r="C324" s="53"/>
      <c r="D324" s="53" t="s">
        <v>788</v>
      </c>
      <c r="E324" s="180" t="s">
        <v>545</v>
      </c>
      <c r="F324" s="51" t="s">
        <v>849</v>
      </c>
      <c r="G324" s="51"/>
      <c r="H324" s="51"/>
      <c r="I324" s="51">
        <v>617</v>
      </c>
      <c r="J324" s="51" t="s">
        <v>546</v>
      </c>
      <c r="K324" s="51"/>
      <c r="L324" s="51"/>
      <c r="M324" s="51"/>
      <c r="N324" s="53"/>
      <c r="O324" s="54"/>
      <c r="P324" s="54"/>
      <c r="R324" s="43" t="s">
        <v>856</v>
      </c>
      <c r="S324" s="54"/>
      <c r="T324" s="37"/>
      <c r="U324" s="54"/>
      <c r="V324" s="37"/>
      <c r="W324" s="54"/>
      <c r="X324" s="37"/>
      <c r="Y324" s="54"/>
      <c r="Z324" s="37"/>
      <c r="AA324" s="54"/>
      <c r="AB324" s="37"/>
      <c r="AC324" s="54"/>
      <c r="AD324" s="37"/>
      <c r="AG324" s="54"/>
      <c r="AI324" s="37"/>
      <c r="AL324" s="54"/>
    </row>
    <row r="325" spans="1:38" ht="12.75" customHeight="1">
      <c r="A325" s="232">
        <v>214</v>
      </c>
      <c r="B325" s="233">
        <v>45448</v>
      </c>
      <c r="C325" s="233"/>
      <c r="D325" s="234" t="s">
        <v>735</v>
      </c>
      <c r="E325" s="235" t="s">
        <v>545</v>
      </c>
      <c r="F325" s="133">
        <v>385</v>
      </c>
      <c r="G325" s="235"/>
      <c r="H325" s="235">
        <v>505</v>
      </c>
      <c r="I325" s="236">
        <v>505</v>
      </c>
      <c r="J325" s="237" t="s">
        <v>631</v>
      </c>
      <c r="K325" s="136">
        <f>H325-F325</f>
        <v>120</v>
      </c>
      <c r="L325" s="137">
        <f>K325/F325</f>
        <v>0.3116883116883117</v>
      </c>
      <c r="M325" s="132" t="s">
        <v>547</v>
      </c>
      <c r="N325" s="138">
        <v>45469</v>
      </c>
      <c r="O325" s="54"/>
      <c r="P325" s="54"/>
      <c r="R325" s="43" t="s">
        <v>856</v>
      </c>
      <c r="S325" s="54"/>
      <c r="T325" s="37"/>
      <c r="U325" s="54"/>
      <c r="V325" s="37"/>
      <c r="W325" s="54"/>
      <c r="X325" s="37"/>
      <c r="Y325" s="54"/>
      <c r="Z325" s="37"/>
      <c r="AA325" s="54"/>
      <c r="AB325" s="37"/>
      <c r="AC325" s="54"/>
      <c r="AD325" s="37"/>
      <c r="AG325" s="54"/>
      <c r="AI325" s="37"/>
      <c r="AL325" s="54"/>
    </row>
    <row r="326" spans="1:38" ht="12.75" customHeight="1">
      <c r="A326" s="178">
        <v>215</v>
      </c>
      <c r="B326" s="179">
        <v>45464</v>
      </c>
      <c r="C326" s="53"/>
      <c r="D326" s="53" t="s">
        <v>975</v>
      </c>
      <c r="E326" s="180" t="s">
        <v>545</v>
      </c>
      <c r="F326" s="51" t="s">
        <v>976</v>
      </c>
      <c r="G326" s="51"/>
      <c r="H326" s="51"/>
      <c r="I326" s="51">
        <v>4120</v>
      </c>
      <c r="J326" s="51" t="s">
        <v>546</v>
      </c>
      <c r="K326" s="51"/>
      <c r="L326" s="51"/>
      <c r="M326" s="51"/>
      <c r="N326" s="53"/>
      <c r="O326" s="54"/>
      <c r="P326" s="54"/>
      <c r="R326" s="54"/>
      <c r="S326" s="54"/>
      <c r="T326" s="37"/>
      <c r="U326" s="54"/>
      <c r="V326" s="37"/>
      <c r="W326" s="54"/>
      <c r="X326" s="37"/>
      <c r="Y326" s="54"/>
      <c r="Z326" s="37"/>
      <c r="AA326" s="54"/>
      <c r="AB326" s="37"/>
      <c r="AC326" s="54"/>
      <c r="AD326" s="37"/>
      <c r="AG326" s="54"/>
      <c r="AI326" s="37"/>
      <c r="AL326" s="54"/>
    </row>
    <row r="327" spans="1:38" ht="12.75" customHeight="1">
      <c r="A327" s="178"/>
      <c r="B327" s="179"/>
      <c r="C327" s="53"/>
      <c r="D327" s="53"/>
      <c r="E327" s="180"/>
      <c r="F327" s="51"/>
      <c r="G327" s="51"/>
      <c r="H327" s="51"/>
      <c r="I327" s="51"/>
      <c r="J327" s="51"/>
      <c r="K327" s="51"/>
      <c r="L327" s="51"/>
      <c r="M327" s="51"/>
      <c r="N327" s="53"/>
      <c r="O327" s="54"/>
      <c r="P327" s="54"/>
      <c r="R327" s="54"/>
      <c r="S327" s="54"/>
      <c r="T327" s="37"/>
      <c r="U327" s="54"/>
      <c r="V327" s="37"/>
      <c r="W327" s="54"/>
      <c r="X327" s="37"/>
      <c r="Y327" s="54"/>
      <c r="Z327" s="37"/>
      <c r="AA327" s="54"/>
      <c r="AB327" s="37"/>
      <c r="AC327" s="54"/>
      <c r="AD327" s="37"/>
      <c r="AG327" s="54"/>
      <c r="AI327" s="37"/>
      <c r="AL327" s="54"/>
    </row>
    <row r="328" spans="1:30" ht="15" customHeight="1">
      <c r="A328" s="178"/>
      <c r="B328" s="179"/>
      <c r="C328" s="53"/>
      <c r="D328" s="53"/>
      <c r="E328" s="180"/>
      <c r="F328" s="51"/>
      <c r="G328" s="51"/>
      <c r="H328" s="51"/>
      <c r="I328" s="51"/>
      <c r="J328" s="51"/>
      <c r="K328" s="51"/>
      <c r="L328" s="51"/>
      <c r="M328" s="51"/>
      <c r="N328" s="53"/>
      <c r="O328" s="54"/>
      <c r="P328" s="54"/>
      <c r="R328" s="54"/>
      <c r="S328" s="54"/>
      <c r="T328" s="37"/>
      <c r="U328" s="54"/>
      <c r="V328" s="37"/>
      <c r="W328" s="54"/>
      <c r="X328" s="37"/>
      <c r="Y328" s="54"/>
      <c r="Z328" s="37"/>
      <c r="AA328" s="54"/>
      <c r="AB328" s="37"/>
      <c r="AC328" s="54"/>
      <c r="AD328" s="37"/>
    </row>
    <row r="329" spans="2:38" ht="12.75" customHeight="1">
      <c r="B329" s="181" t="s">
        <v>786</v>
      </c>
      <c r="F329" s="54"/>
      <c r="G329" s="54"/>
      <c r="H329" s="54"/>
      <c r="I329" s="54"/>
      <c r="J329" s="37"/>
      <c r="K329" s="54"/>
      <c r="L329" s="54"/>
      <c r="M329" s="54"/>
      <c r="O329" s="54"/>
      <c r="P329" s="54"/>
      <c r="R329" s="54"/>
      <c r="S329" s="54"/>
      <c r="T329" s="37"/>
      <c r="U329" s="54"/>
      <c r="V329" s="37"/>
      <c r="W329" s="54"/>
      <c r="X329" s="37"/>
      <c r="Y329" s="54"/>
      <c r="Z329" s="37"/>
      <c r="AA329" s="54"/>
      <c r="AB329" s="37"/>
      <c r="AC329" s="54"/>
      <c r="AD329" s="37"/>
      <c r="AG329" s="54"/>
      <c r="AI329" s="37"/>
      <c r="AL329" s="54"/>
    </row>
    <row r="330" spans="1:38" ht="12.75" customHeight="1">
      <c r="A330" s="182"/>
      <c r="F330" s="54"/>
      <c r="G330" s="54"/>
      <c r="H330" s="54"/>
      <c r="I330" s="54"/>
      <c r="J330" s="37"/>
      <c r="K330" s="54"/>
      <c r="L330" s="54"/>
      <c r="M330" s="54"/>
      <c r="O330" s="54"/>
      <c r="P330" s="54"/>
      <c r="R330" s="54"/>
      <c r="S330" s="54"/>
      <c r="T330" s="37"/>
      <c r="U330" s="54"/>
      <c r="V330" s="37"/>
      <c r="W330" s="54"/>
      <c r="X330" s="37"/>
      <c r="Y330" s="54"/>
      <c r="Z330" s="37"/>
      <c r="AA330" s="54"/>
      <c r="AB330" s="37"/>
      <c r="AC330" s="54"/>
      <c r="AD330" s="37"/>
      <c r="AG330" s="54"/>
      <c r="AI330" s="37"/>
      <c r="AL330" s="54"/>
    </row>
    <row r="331" spans="1:30" ht="12.75" customHeight="1">
      <c r="A331" s="182"/>
      <c r="F331" s="54"/>
      <c r="G331" s="54"/>
      <c r="H331" s="54"/>
      <c r="I331" s="54"/>
      <c r="J331" s="37"/>
      <c r="K331" s="54"/>
      <c r="L331" s="54"/>
      <c r="M331" s="54"/>
      <c r="O331" s="54"/>
      <c r="P331" s="54"/>
      <c r="R331" s="54"/>
      <c r="S331" s="54"/>
      <c r="T331" s="37"/>
      <c r="U331" s="54"/>
      <c r="V331" s="37"/>
      <c r="W331" s="54"/>
      <c r="X331" s="37"/>
      <c r="Y331" s="54"/>
      <c r="Z331" s="37"/>
      <c r="AA331" s="54"/>
      <c r="AB331" s="37"/>
      <c r="AC331" s="54"/>
      <c r="AD331" s="37"/>
    </row>
    <row r="332" spans="1:30" ht="12.75" customHeight="1">
      <c r="A332" s="51"/>
      <c r="F332" s="54"/>
      <c r="G332" s="54"/>
      <c r="H332" s="54"/>
      <c r="I332" s="54"/>
      <c r="J332" s="37"/>
      <c r="K332" s="54"/>
      <c r="L332" s="54"/>
      <c r="M332" s="54"/>
      <c r="O332" s="54"/>
      <c r="P332" s="54"/>
      <c r="R332" s="54"/>
      <c r="S332" s="54"/>
      <c r="T332" s="37"/>
      <c r="U332" s="54"/>
      <c r="V332" s="37"/>
      <c r="W332" s="54"/>
      <c r="X332" s="37"/>
      <c r="Y332" s="54"/>
      <c r="Z332" s="37"/>
      <c r="AA332" s="54"/>
      <c r="AB332" s="37"/>
      <c r="AC332" s="54"/>
      <c r="AD332" s="37"/>
    </row>
    <row r="333" spans="6:30" ht="12.75" customHeight="1">
      <c r="F333" s="54"/>
      <c r="G333" s="54"/>
      <c r="H333" s="54"/>
      <c r="I333" s="54"/>
      <c r="J333" s="37"/>
      <c r="K333" s="54"/>
      <c r="L333" s="54"/>
      <c r="M333" s="54"/>
      <c r="O333" s="54"/>
      <c r="P333" s="54"/>
      <c r="R333" s="54"/>
      <c r="S333" s="54"/>
      <c r="T333" s="37"/>
      <c r="U333" s="54"/>
      <c r="V333" s="37"/>
      <c r="W333" s="54"/>
      <c r="X333" s="37"/>
      <c r="Y333" s="54"/>
      <c r="Z333" s="37"/>
      <c r="AA333" s="54"/>
      <c r="AB333" s="37"/>
      <c r="AC333" s="54"/>
      <c r="AD333" s="37"/>
    </row>
    <row r="334" spans="6:30" ht="12.75" customHeight="1">
      <c r="F334" s="54"/>
      <c r="G334" s="54"/>
      <c r="H334" s="54"/>
      <c r="I334" s="54"/>
      <c r="J334" s="37"/>
      <c r="K334" s="54"/>
      <c r="L334" s="54"/>
      <c r="M334" s="54"/>
      <c r="O334" s="54"/>
      <c r="P334" s="54"/>
      <c r="R334" s="54"/>
      <c r="S334" s="54"/>
      <c r="T334" s="37"/>
      <c r="U334" s="54"/>
      <c r="V334" s="37"/>
      <c r="W334" s="54"/>
      <c r="X334" s="37"/>
      <c r="Y334" s="54"/>
      <c r="Z334" s="37"/>
      <c r="AA334" s="54"/>
      <c r="AB334" s="37"/>
      <c r="AC334" s="54"/>
      <c r="AD334" s="37"/>
    </row>
    <row r="335" spans="6:30" ht="12.75" customHeight="1">
      <c r="F335" s="54"/>
      <c r="G335" s="54"/>
      <c r="H335" s="54"/>
      <c r="I335" s="54"/>
      <c r="J335" s="37"/>
      <c r="K335" s="54"/>
      <c r="L335" s="54"/>
      <c r="M335" s="54"/>
      <c r="O335" s="54"/>
      <c r="P335" s="54"/>
      <c r="R335" s="54"/>
      <c r="S335" s="54"/>
      <c r="T335" s="37"/>
      <c r="U335" s="54"/>
      <c r="V335" s="37"/>
      <c r="W335" s="54"/>
      <c r="X335" s="37"/>
      <c r="Y335" s="54"/>
      <c r="Z335" s="37"/>
      <c r="AA335" s="54"/>
      <c r="AB335" s="37"/>
      <c r="AC335" s="54"/>
      <c r="AD335" s="37"/>
    </row>
    <row r="336" spans="6:30" ht="12.75" customHeight="1">
      <c r="F336" s="54"/>
      <c r="G336" s="54"/>
      <c r="H336" s="54"/>
      <c r="I336" s="54"/>
      <c r="J336" s="37"/>
      <c r="K336" s="54"/>
      <c r="L336" s="54"/>
      <c r="M336" s="54"/>
      <c r="O336" s="54"/>
      <c r="P336" s="54"/>
      <c r="R336" s="54"/>
      <c r="S336" s="54"/>
      <c r="T336" s="37"/>
      <c r="U336" s="54"/>
      <c r="V336" s="37"/>
      <c r="W336" s="54"/>
      <c r="X336" s="37"/>
      <c r="Y336" s="54"/>
      <c r="Z336" s="37"/>
      <c r="AA336" s="54"/>
      <c r="AB336" s="37"/>
      <c r="AC336" s="54"/>
      <c r="AD336" s="37"/>
    </row>
    <row r="337" spans="6:30" ht="12.75" customHeight="1">
      <c r="F337" s="54"/>
      <c r="G337" s="54"/>
      <c r="H337" s="54"/>
      <c r="I337" s="54"/>
      <c r="J337" s="37"/>
      <c r="K337" s="54"/>
      <c r="L337" s="54"/>
      <c r="M337" s="54"/>
      <c r="O337" s="54"/>
      <c r="P337" s="54"/>
      <c r="R337" s="54"/>
      <c r="S337" s="54"/>
      <c r="T337" s="37"/>
      <c r="U337" s="54"/>
      <c r="V337" s="37"/>
      <c r="W337" s="54"/>
      <c r="X337" s="37"/>
      <c r="Y337" s="54"/>
      <c r="Z337" s="37"/>
      <c r="AA337" s="54"/>
      <c r="AB337" s="37"/>
      <c r="AC337" s="54"/>
      <c r="AD337" s="37"/>
    </row>
    <row r="338" spans="6:30" ht="12.75" customHeight="1">
      <c r="F338" s="54"/>
      <c r="G338" s="54"/>
      <c r="H338" s="54"/>
      <c r="I338" s="54"/>
      <c r="J338" s="37"/>
      <c r="K338" s="54"/>
      <c r="L338" s="54"/>
      <c r="M338" s="54"/>
      <c r="O338" s="54"/>
      <c r="P338" s="54"/>
      <c r="R338" s="54"/>
      <c r="S338" s="54"/>
      <c r="T338" s="37"/>
      <c r="U338" s="54"/>
      <c r="V338" s="37"/>
      <c r="W338" s="54"/>
      <c r="X338" s="37"/>
      <c r="Y338" s="54"/>
      <c r="Z338" s="37"/>
      <c r="AA338" s="54"/>
      <c r="AB338" s="37"/>
      <c r="AC338" s="54"/>
      <c r="AD338" s="37"/>
    </row>
    <row r="339" spans="6:30" ht="12.75" customHeight="1">
      <c r="F339" s="54"/>
      <c r="G339" s="54"/>
      <c r="H339" s="54"/>
      <c r="I339" s="54"/>
      <c r="J339" s="37"/>
      <c r="K339" s="54"/>
      <c r="L339" s="54"/>
      <c r="M339" s="54"/>
      <c r="O339" s="54"/>
      <c r="P339" s="54"/>
      <c r="R339" s="54"/>
      <c r="S339" s="54"/>
      <c r="T339" s="37"/>
      <c r="U339" s="54"/>
      <c r="V339" s="37"/>
      <c r="W339" s="54"/>
      <c r="X339" s="37"/>
      <c r="Y339" s="54"/>
      <c r="Z339" s="37"/>
      <c r="AA339" s="54"/>
      <c r="AB339" s="37"/>
      <c r="AC339" s="54"/>
      <c r="AD339" s="37"/>
    </row>
    <row r="340" spans="6:30" ht="12.75" customHeight="1">
      <c r="F340" s="54"/>
      <c r="G340" s="54"/>
      <c r="H340" s="54"/>
      <c r="I340" s="54"/>
      <c r="J340" s="37"/>
      <c r="K340" s="54"/>
      <c r="L340" s="54"/>
      <c r="M340" s="54"/>
      <c r="O340" s="54"/>
      <c r="P340" s="54"/>
      <c r="R340" s="54"/>
      <c r="S340" s="54"/>
      <c r="T340" s="37"/>
      <c r="U340" s="54"/>
      <c r="V340" s="37"/>
      <c r="W340" s="54"/>
      <c r="X340" s="37"/>
      <c r="Y340" s="54"/>
      <c r="Z340" s="37"/>
      <c r="AA340" s="54"/>
      <c r="AB340" s="37"/>
      <c r="AC340" s="54"/>
      <c r="AD340" s="37"/>
    </row>
    <row r="341" spans="6:30" ht="12.75" customHeight="1">
      <c r="F341" s="54"/>
      <c r="G341" s="54"/>
      <c r="H341" s="54"/>
      <c r="I341" s="54"/>
      <c r="J341" s="37"/>
      <c r="K341" s="54"/>
      <c r="L341" s="54"/>
      <c r="M341" s="54"/>
      <c r="O341" s="54"/>
      <c r="P341" s="54"/>
      <c r="R341" s="54"/>
      <c r="S341" s="54"/>
      <c r="T341" s="37"/>
      <c r="U341" s="54"/>
      <c r="V341" s="37"/>
      <c r="W341" s="54"/>
      <c r="X341" s="37"/>
      <c r="Y341" s="54"/>
      <c r="Z341" s="37"/>
      <c r="AA341" s="54"/>
      <c r="AB341" s="37"/>
      <c r="AC341" s="54"/>
      <c r="AD341" s="37"/>
    </row>
    <row r="342" spans="6:30" ht="12.75" customHeight="1">
      <c r="F342" s="54"/>
      <c r="G342" s="54"/>
      <c r="H342" s="54"/>
      <c r="I342" s="54"/>
      <c r="J342" s="37"/>
      <c r="K342" s="54"/>
      <c r="L342" s="54"/>
      <c r="M342" s="54"/>
      <c r="O342" s="54"/>
      <c r="P342" s="54"/>
      <c r="R342" s="54"/>
      <c r="S342" s="54"/>
      <c r="T342" s="37"/>
      <c r="U342" s="54"/>
      <c r="V342" s="37"/>
      <c r="W342" s="54"/>
      <c r="X342" s="37"/>
      <c r="Y342" s="54"/>
      <c r="Z342" s="37"/>
      <c r="AA342" s="54"/>
      <c r="AB342" s="37"/>
      <c r="AC342" s="54"/>
      <c r="AD342" s="37"/>
    </row>
    <row r="343" spans="6:30" ht="12.75" customHeight="1">
      <c r="F343" s="54"/>
      <c r="G343" s="54"/>
      <c r="H343" s="54"/>
      <c r="I343" s="54"/>
      <c r="J343" s="37"/>
      <c r="K343" s="54"/>
      <c r="L343" s="54"/>
      <c r="M343" s="54"/>
      <c r="O343" s="54"/>
      <c r="P343" s="54"/>
      <c r="R343" s="54"/>
      <c r="S343" s="54"/>
      <c r="T343" s="37"/>
      <c r="U343" s="54"/>
      <c r="V343" s="37"/>
      <c r="W343" s="54"/>
      <c r="X343" s="37"/>
      <c r="Y343" s="54"/>
      <c r="Z343" s="37"/>
      <c r="AA343" s="54"/>
      <c r="AB343" s="37"/>
      <c r="AC343" s="54"/>
      <c r="AD343" s="37"/>
    </row>
    <row r="344" spans="6:30" ht="12.75" customHeight="1">
      <c r="F344" s="54"/>
      <c r="G344" s="54"/>
      <c r="H344" s="54"/>
      <c r="I344" s="54"/>
      <c r="J344" s="37"/>
      <c r="K344" s="54"/>
      <c r="L344" s="54"/>
      <c r="M344" s="54"/>
      <c r="O344" s="54"/>
      <c r="P344" s="54"/>
      <c r="R344" s="54"/>
      <c r="S344" s="54"/>
      <c r="T344" s="37"/>
      <c r="U344" s="54"/>
      <c r="V344" s="37"/>
      <c r="W344" s="54"/>
      <c r="X344" s="37"/>
      <c r="Y344" s="54"/>
      <c r="Z344" s="37"/>
      <c r="AA344" s="54"/>
      <c r="AB344" s="37"/>
      <c r="AC344" s="54"/>
      <c r="AD344" s="37"/>
    </row>
    <row r="345" spans="6:30" ht="12.75" customHeight="1">
      <c r="F345" s="54"/>
      <c r="G345" s="54"/>
      <c r="H345" s="54"/>
      <c r="I345" s="54"/>
      <c r="J345" s="37"/>
      <c r="K345" s="54"/>
      <c r="L345" s="54"/>
      <c r="M345" s="54"/>
      <c r="O345" s="54"/>
      <c r="P345" s="54"/>
      <c r="R345" s="54"/>
      <c r="S345" s="54"/>
      <c r="T345" s="37"/>
      <c r="U345" s="54"/>
      <c r="V345" s="37"/>
      <c r="W345" s="54"/>
      <c r="X345" s="37"/>
      <c r="Y345" s="54"/>
      <c r="Z345" s="37"/>
      <c r="AA345" s="54"/>
      <c r="AB345" s="37"/>
      <c r="AC345" s="54"/>
      <c r="AD345" s="37"/>
    </row>
    <row r="346" spans="6:30" ht="12.75" customHeight="1">
      <c r="F346" s="54"/>
      <c r="G346" s="54"/>
      <c r="H346" s="54"/>
      <c r="I346" s="54"/>
      <c r="J346" s="37"/>
      <c r="K346" s="54"/>
      <c r="L346" s="54"/>
      <c r="M346" s="54"/>
      <c r="O346" s="54"/>
      <c r="P346" s="54"/>
      <c r="R346" s="54"/>
      <c r="S346" s="54"/>
      <c r="T346" s="37"/>
      <c r="U346" s="54"/>
      <c r="V346" s="37"/>
      <c r="W346" s="54"/>
      <c r="X346" s="37"/>
      <c r="Y346" s="54"/>
      <c r="Z346" s="37"/>
      <c r="AA346" s="54"/>
      <c r="AB346" s="37"/>
      <c r="AC346" s="54"/>
      <c r="AD346" s="37"/>
    </row>
    <row r="347" spans="6:30" ht="12.75" customHeight="1">
      <c r="F347" s="54"/>
      <c r="G347" s="54"/>
      <c r="H347" s="54"/>
      <c r="I347" s="54"/>
      <c r="J347" s="37"/>
      <c r="K347" s="54"/>
      <c r="L347" s="54"/>
      <c r="M347" s="54"/>
      <c r="O347" s="54"/>
      <c r="P347" s="54"/>
      <c r="R347" s="54"/>
      <c r="S347" s="54"/>
      <c r="T347" s="37"/>
      <c r="U347" s="54"/>
      <c r="V347" s="37"/>
      <c r="W347" s="54"/>
      <c r="X347" s="37"/>
      <c r="Y347" s="54"/>
      <c r="Z347" s="37"/>
      <c r="AA347" s="54"/>
      <c r="AB347" s="37"/>
      <c r="AC347" s="54"/>
      <c r="AD347" s="37"/>
    </row>
    <row r="348" spans="6:30" ht="12.75" customHeight="1">
      <c r="F348" s="54"/>
      <c r="G348" s="54"/>
      <c r="H348" s="54"/>
      <c r="I348" s="54"/>
      <c r="J348" s="37"/>
      <c r="K348" s="54"/>
      <c r="L348" s="54"/>
      <c r="M348" s="54"/>
      <c r="O348" s="54"/>
      <c r="P348" s="54"/>
      <c r="R348" s="54"/>
      <c r="S348" s="54"/>
      <c r="T348" s="37"/>
      <c r="U348" s="54"/>
      <c r="V348" s="37"/>
      <c r="W348" s="54"/>
      <c r="X348" s="37"/>
      <c r="Y348" s="54"/>
      <c r="Z348" s="37"/>
      <c r="AA348" s="54"/>
      <c r="AB348" s="37"/>
      <c r="AC348" s="54"/>
      <c r="AD348" s="37"/>
    </row>
    <row r="349" spans="6:30" ht="12.75" customHeight="1">
      <c r="F349" s="54"/>
      <c r="G349" s="54"/>
      <c r="H349" s="54"/>
      <c r="I349" s="54"/>
      <c r="J349" s="37"/>
      <c r="K349" s="54"/>
      <c r="L349" s="54"/>
      <c r="M349" s="54"/>
      <c r="O349" s="54"/>
      <c r="P349" s="54"/>
      <c r="R349" s="54"/>
      <c r="S349" s="54"/>
      <c r="T349" s="37"/>
      <c r="U349" s="54"/>
      <c r="V349" s="37"/>
      <c r="W349" s="54"/>
      <c r="X349" s="37"/>
      <c r="Y349" s="54"/>
      <c r="Z349" s="37"/>
      <c r="AA349" s="54"/>
      <c r="AB349" s="37"/>
      <c r="AC349" s="54"/>
      <c r="AD349" s="37"/>
    </row>
    <row r="350" spans="6:30" ht="12.75" customHeight="1">
      <c r="F350" s="54"/>
      <c r="G350" s="54"/>
      <c r="H350" s="54"/>
      <c r="I350" s="54"/>
      <c r="J350" s="37"/>
      <c r="K350" s="54"/>
      <c r="L350" s="54"/>
      <c r="M350" s="54"/>
      <c r="O350" s="54"/>
      <c r="P350" s="54"/>
      <c r="R350" s="54"/>
      <c r="S350" s="54"/>
      <c r="T350" s="37"/>
      <c r="U350" s="54"/>
      <c r="V350" s="37"/>
      <c r="W350" s="54"/>
      <c r="X350" s="37"/>
      <c r="Y350" s="54"/>
      <c r="Z350" s="37"/>
      <c r="AA350" s="54"/>
      <c r="AB350" s="37"/>
      <c r="AC350" s="54"/>
      <c r="AD350" s="37"/>
    </row>
    <row r="351" spans="6:30" ht="12.75" customHeight="1">
      <c r="F351" s="54"/>
      <c r="G351" s="54"/>
      <c r="H351" s="54"/>
      <c r="I351" s="54"/>
      <c r="J351" s="37"/>
      <c r="K351" s="54"/>
      <c r="L351" s="54"/>
      <c r="M351" s="54"/>
      <c r="O351" s="54"/>
      <c r="P351" s="54"/>
      <c r="R351" s="54"/>
      <c r="S351" s="54"/>
      <c r="T351" s="37"/>
      <c r="U351" s="54"/>
      <c r="V351" s="37"/>
      <c r="W351" s="54"/>
      <c r="X351" s="37"/>
      <c r="Y351" s="54"/>
      <c r="Z351" s="37"/>
      <c r="AA351" s="54"/>
      <c r="AB351" s="37"/>
      <c r="AC351" s="54"/>
      <c r="AD351" s="37"/>
    </row>
    <row r="352" spans="6:30" ht="12.75" customHeight="1">
      <c r="F352" s="54"/>
      <c r="G352" s="54"/>
      <c r="H352" s="54"/>
      <c r="I352" s="54"/>
      <c r="J352" s="37"/>
      <c r="K352" s="54"/>
      <c r="L352" s="54"/>
      <c r="M352" s="54"/>
      <c r="O352" s="54"/>
      <c r="P352" s="54"/>
      <c r="R352" s="54"/>
      <c r="S352" s="54"/>
      <c r="T352" s="37"/>
      <c r="U352" s="54"/>
      <c r="V352" s="37"/>
      <c r="W352" s="54"/>
      <c r="X352" s="37"/>
      <c r="Y352" s="54"/>
      <c r="Z352" s="37"/>
      <c r="AA352" s="54"/>
      <c r="AB352" s="37"/>
      <c r="AC352" s="54"/>
      <c r="AD352" s="37"/>
    </row>
    <row r="353" spans="6:30" ht="12.75" customHeight="1">
      <c r="F353" s="54"/>
      <c r="G353" s="54"/>
      <c r="H353" s="54"/>
      <c r="I353" s="54"/>
      <c r="J353" s="37"/>
      <c r="K353" s="54"/>
      <c r="L353" s="54"/>
      <c r="M353" s="54"/>
      <c r="O353" s="54"/>
      <c r="P353" s="54"/>
      <c r="R353" s="54"/>
      <c r="S353" s="54"/>
      <c r="T353" s="37"/>
      <c r="U353" s="54"/>
      <c r="V353" s="37"/>
      <c r="W353" s="54"/>
      <c r="X353" s="37"/>
      <c r="Y353" s="54"/>
      <c r="Z353" s="37"/>
      <c r="AA353" s="54"/>
      <c r="AB353" s="37"/>
      <c r="AC353" s="54"/>
      <c r="AD353" s="37"/>
    </row>
    <row r="354" spans="6:30" ht="12.75" customHeight="1">
      <c r="F354" s="54"/>
      <c r="G354" s="54"/>
      <c r="H354" s="54"/>
      <c r="I354" s="54"/>
      <c r="J354" s="37"/>
      <c r="K354" s="54"/>
      <c r="L354" s="54"/>
      <c r="M354" s="54"/>
      <c r="O354" s="54"/>
      <c r="P354" s="54"/>
      <c r="R354" s="54"/>
      <c r="S354" s="54"/>
      <c r="T354" s="37"/>
      <c r="U354" s="54"/>
      <c r="V354" s="37"/>
      <c r="W354" s="54"/>
      <c r="X354" s="37"/>
      <c r="Y354" s="54"/>
      <c r="Z354" s="37"/>
      <c r="AA354" s="54"/>
      <c r="AB354" s="37"/>
      <c r="AC354" s="54"/>
      <c r="AD354" s="37"/>
    </row>
    <row r="355" spans="6:30" ht="12.75" customHeight="1">
      <c r="F355" s="54"/>
      <c r="G355" s="54"/>
      <c r="H355" s="54"/>
      <c r="I355" s="54"/>
      <c r="J355" s="37"/>
      <c r="K355" s="54"/>
      <c r="L355" s="54"/>
      <c r="M355" s="54"/>
      <c r="O355" s="54"/>
      <c r="P355" s="54"/>
      <c r="R355" s="54"/>
      <c r="S355" s="54"/>
      <c r="T355" s="37"/>
      <c r="U355" s="54"/>
      <c r="V355" s="37"/>
      <c r="W355" s="54"/>
      <c r="X355" s="37"/>
      <c r="Y355" s="54"/>
      <c r="Z355" s="37"/>
      <c r="AA355" s="54"/>
      <c r="AB355" s="37"/>
      <c r="AC355" s="54"/>
      <c r="AD355" s="37"/>
    </row>
    <row r="356" spans="6:30" ht="12.75" customHeight="1">
      <c r="F356" s="54"/>
      <c r="G356" s="54"/>
      <c r="H356" s="54"/>
      <c r="I356" s="54"/>
      <c r="J356" s="37"/>
      <c r="K356" s="54"/>
      <c r="L356" s="54"/>
      <c r="M356" s="54"/>
      <c r="O356" s="37"/>
      <c r="R356" s="54"/>
      <c r="S356" s="54"/>
      <c r="T356" s="37"/>
      <c r="U356" s="54"/>
      <c r="V356" s="37"/>
      <c r="W356" s="54"/>
      <c r="X356" s="37"/>
      <c r="Y356" s="54"/>
      <c r="Z356" s="37"/>
      <c r="AA356" s="54"/>
      <c r="AB356" s="37"/>
      <c r="AC356" s="54"/>
      <c r="AD356" s="37"/>
    </row>
    <row r="357" spans="6:30" ht="12.75" customHeight="1">
      <c r="F357" s="54"/>
      <c r="G357" s="54"/>
      <c r="H357" s="54"/>
      <c r="I357" s="54"/>
      <c r="J357" s="37"/>
      <c r="K357" s="54"/>
      <c r="L357" s="54"/>
      <c r="M357" s="54"/>
      <c r="O357" s="37"/>
      <c r="R357" s="54"/>
      <c r="S357" s="54"/>
      <c r="T357" s="37"/>
      <c r="U357" s="54"/>
      <c r="V357" s="37"/>
      <c r="W357" s="54"/>
      <c r="X357" s="37"/>
      <c r="Y357" s="54"/>
      <c r="Z357" s="37"/>
      <c r="AA357" s="54"/>
      <c r="AB357" s="37"/>
      <c r="AC357" s="54"/>
      <c r="AD357" s="37"/>
    </row>
    <row r="358" spans="6:30" ht="12.75" customHeight="1">
      <c r="F358" s="54"/>
      <c r="G358" s="54"/>
      <c r="H358" s="54"/>
      <c r="I358" s="54"/>
      <c r="J358" s="37"/>
      <c r="K358" s="54"/>
      <c r="L358" s="54"/>
      <c r="M358" s="54"/>
      <c r="O358" s="37"/>
      <c r="R358" s="54"/>
      <c r="S358" s="54"/>
      <c r="T358" s="37"/>
      <c r="U358" s="54"/>
      <c r="V358" s="37"/>
      <c r="W358" s="54"/>
      <c r="X358" s="37"/>
      <c r="Y358" s="54"/>
      <c r="Z358" s="37"/>
      <c r="AA358" s="54"/>
      <c r="AB358" s="37"/>
      <c r="AC358" s="54"/>
      <c r="AD358" s="37"/>
    </row>
    <row r="359" spans="6:30" ht="12.75" customHeight="1">
      <c r="F359" s="54"/>
      <c r="G359" s="54"/>
      <c r="H359" s="54"/>
      <c r="I359" s="54"/>
      <c r="J359" s="37"/>
      <c r="K359" s="54"/>
      <c r="L359" s="54"/>
      <c r="M359" s="54"/>
      <c r="O359" s="37"/>
      <c r="R359" s="54"/>
      <c r="S359" s="54"/>
      <c r="T359" s="37"/>
      <c r="U359" s="54"/>
      <c r="V359" s="37"/>
      <c r="W359" s="54"/>
      <c r="X359" s="37"/>
      <c r="Y359" s="54"/>
      <c r="Z359" s="37"/>
      <c r="AA359" s="54"/>
      <c r="AB359" s="37"/>
      <c r="AC359" s="54"/>
      <c r="AD359" s="37"/>
    </row>
    <row r="360" spans="6:30" ht="12.75" customHeight="1">
      <c r="F360" s="54"/>
      <c r="G360" s="54"/>
      <c r="H360" s="54"/>
      <c r="I360" s="54"/>
      <c r="J360" s="37"/>
      <c r="K360" s="54"/>
      <c r="L360" s="54"/>
      <c r="M360" s="54"/>
      <c r="O360" s="37"/>
      <c r="R360" s="54"/>
      <c r="S360" s="54"/>
      <c r="T360" s="37"/>
      <c r="U360" s="54"/>
      <c r="V360" s="37"/>
      <c r="W360" s="54"/>
      <c r="X360" s="37"/>
      <c r="Y360" s="54"/>
      <c r="Z360" s="37"/>
      <c r="AA360" s="54"/>
      <c r="AB360" s="37"/>
      <c r="AC360" s="54"/>
      <c r="AD360" s="37"/>
    </row>
    <row r="361" spans="6:30" ht="12.75" customHeight="1">
      <c r="F361" s="54"/>
      <c r="G361" s="54"/>
      <c r="H361" s="54"/>
      <c r="I361" s="54"/>
      <c r="J361" s="37"/>
      <c r="K361" s="54"/>
      <c r="L361" s="54"/>
      <c r="M361" s="54"/>
      <c r="O361" s="37"/>
      <c r="R361" s="54"/>
      <c r="S361" s="54"/>
      <c r="T361" s="37"/>
      <c r="U361" s="54"/>
      <c r="V361" s="37"/>
      <c r="W361" s="54"/>
      <c r="X361" s="37"/>
      <c r="Y361" s="54"/>
      <c r="Z361" s="37"/>
      <c r="AA361" s="54"/>
      <c r="AB361" s="37"/>
      <c r="AC361" s="54"/>
      <c r="AD361" s="37"/>
    </row>
    <row r="362" spans="6:30" ht="12.75" customHeight="1">
      <c r="F362" s="54"/>
      <c r="G362" s="54"/>
      <c r="H362" s="54"/>
      <c r="I362" s="54"/>
      <c r="J362" s="37"/>
      <c r="K362" s="54"/>
      <c r="L362" s="54"/>
      <c r="M362" s="54"/>
      <c r="O362" s="37"/>
      <c r="R362" s="54"/>
      <c r="S362" s="54"/>
      <c r="T362" s="37"/>
      <c r="U362" s="54"/>
      <c r="V362" s="37"/>
      <c r="W362" s="54"/>
      <c r="X362" s="37"/>
      <c r="Y362" s="54"/>
      <c r="Z362" s="37"/>
      <c r="AA362" s="54"/>
      <c r="AB362" s="37"/>
      <c r="AC362" s="54"/>
      <c r="AD362" s="37"/>
    </row>
    <row r="363" spans="6:30" ht="12.75" customHeight="1">
      <c r="F363" s="54"/>
      <c r="G363" s="54"/>
      <c r="H363" s="54"/>
      <c r="I363" s="54"/>
      <c r="J363" s="37"/>
      <c r="K363" s="54"/>
      <c r="L363" s="54"/>
      <c r="M363" s="54"/>
      <c r="O363" s="37"/>
      <c r="R363" s="54"/>
      <c r="S363" s="54"/>
      <c r="T363" s="37"/>
      <c r="U363" s="54"/>
      <c r="V363" s="37"/>
      <c r="W363" s="54"/>
      <c r="X363" s="37"/>
      <c r="Y363" s="54"/>
      <c r="Z363" s="37"/>
      <c r="AA363" s="54"/>
      <c r="AB363" s="37"/>
      <c r="AC363" s="54"/>
      <c r="AD363" s="37"/>
    </row>
    <row r="364" spans="6:30" ht="12.75" customHeight="1">
      <c r="F364" s="54"/>
      <c r="G364" s="54"/>
      <c r="H364" s="54"/>
      <c r="I364" s="54"/>
      <c r="J364" s="37"/>
      <c r="K364" s="54"/>
      <c r="L364" s="54"/>
      <c r="M364" s="54"/>
      <c r="O364" s="37"/>
      <c r="R364" s="54"/>
      <c r="S364" s="54"/>
      <c r="T364" s="37"/>
      <c r="U364" s="54"/>
      <c r="V364" s="37"/>
      <c r="W364" s="54"/>
      <c r="X364" s="37"/>
      <c r="Y364" s="54"/>
      <c r="Z364" s="37"/>
      <c r="AA364" s="54"/>
      <c r="AB364" s="37"/>
      <c r="AC364" s="54"/>
      <c r="AD364" s="37"/>
    </row>
    <row r="365" spans="6:30" ht="12.75" customHeight="1">
      <c r="F365" s="54"/>
      <c r="G365" s="54"/>
      <c r="H365" s="54"/>
      <c r="I365" s="54"/>
      <c r="J365" s="37"/>
      <c r="K365" s="54"/>
      <c r="L365" s="54"/>
      <c r="M365" s="54"/>
      <c r="O365" s="37"/>
      <c r="R365" s="54"/>
      <c r="S365" s="54"/>
      <c r="T365" s="37"/>
      <c r="U365" s="54"/>
      <c r="V365" s="37"/>
      <c r="W365" s="54"/>
      <c r="X365" s="37"/>
      <c r="Y365" s="54"/>
      <c r="Z365" s="37"/>
      <c r="AA365" s="54"/>
      <c r="AB365" s="37"/>
      <c r="AC365" s="54"/>
      <c r="AD365" s="37"/>
    </row>
    <row r="366" spans="6:30" ht="12.75" customHeight="1">
      <c r="F366" s="54"/>
      <c r="G366" s="54"/>
      <c r="H366" s="54"/>
      <c r="I366" s="54"/>
      <c r="J366" s="37"/>
      <c r="K366" s="54"/>
      <c r="L366" s="54"/>
      <c r="M366" s="54"/>
      <c r="O366" s="37"/>
      <c r="R366" s="54"/>
      <c r="S366" s="54"/>
      <c r="T366" s="37"/>
      <c r="U366" s="54"/>
      <c r="V366" s="37"/>
      <c r="W366" s="54"/>
      <c r="X366" s="37"/>
      <c r="Y366" s="54"/>
      <c r="Z366" s="37"/>
      <c r="AA366" s="54"/>
      <c r="AB366" s="37"/>
      <c r="AC366" s="54"/>
      <c r="AD366" s="37"/>
    </row>
    <row r="367" spans="6:30" ht="12.75" customHeight="1">
      <c r="F367" s="54"/>
      <c r="G367" s="54"/>
      <c r="H367" s="54"/>
      <c r="I367" s="54"/>
      <c r="J367" s="37"/>
      <c r="K367" s="54"/>
      <c r="L367" s="54"/>
      <c r="M367" s="54"/>
      <c r="O367" s="37"/>
      <c r="R367" s="54"/>
      <c r="S367" s="54"/>
      <c r="T367" s="37"/>
      <c r="U367" s="54"/>
      <c r="V367" s="37"/>
      <c r="W367" s="54"/>
      <c r="X367" s="37"/>
      <c r="Y367" s="54"/>
      <c r="Z367" s="37"/>
      <c r="AA367" s="54"/>
      <c r="AB367" s="37"/>
      <c r="AC367" s="54"/>
      <c r="AD367" s="37"/>
    </row>
    <row r="368" spans="6:30" ht="12.75" customHeight="1">
      <c r="F368" s="54"/>
      <c r="G368" s="54"/>
      <c r="H368" s="54"/>
      <c r="I368" s="54"/>
      <c r="J368" s="37"/>
      <c r="K368" s="54"/>
      <c r="L368" s="54"/>
      <c r="M368" s="54"/>
      <c r="O368" s="37"/>
      <c r="R368" s="54"/>
      <c r="S368" s="54"/>
      <c r="T368" s="37"/>
      <c r="U368" s="54"/>
      <c r="V368" s="37"/>
      <c r="W368" s="54"/>
      <c r="X368" s="37"/>
      <c r="Y368" s="54"/>
      <c r="Z368" s="37"/>
      <c r="AA368" s="54"/>
      <c r="AB368" s="37"/>
      <c r="AC368" s="54"/>
      <c r="AD368" s="37"/>
    </row>
    <row r="369" spans="6:30" ht="12.75" customHeight="1">
      <c r="F369" s="54"/>
      <c r="G369" s="54"/>
      <c r="H369" s="54"/>
      <c r="I369" s="54"/>
      <c r="J369" s="37"/>
      <c r="K369" s="54"/>
      <c r="L369" s="54"/>
      <c r="M369" s="54"/>
      <c r="O369" s="37"/>
      <c r="R369" s="54"/>
      <c r="S369" s="54"/>
      <c r="T369" s="37"/>
      <c r="U369" s="54"/>
      <c r="V369" s="37"/>
      <c r="W369" s="54"/>
      <c r="X369" s="37"/>
      <c r="Y369" s="54"/>
      <c r="Z369" s="37"/>
      <c r="AA369" s="54"/>
      <c r="AB369" s="37"/>
      <c r="AC369" s="54"/>
      <c r="AD369" s="37"/>
    </row>
    <row r="370" spans="6:30" ht="12.75" customHeight="1">
      <c r="F370" s="54"/>
      <c r="G370" s="54"/>
      <c r="H370" s="54"/>
      <c r="I370" s="54"/>
      <c r="J370" s="37"/>
      <c r="K370" s="54"/>
      <c r="L370" s="54"/>
      <c r="M370" s="54"/>
      <c r="O370" s="37"/>
      <c r="R370" s="54"/>
      <c r="S370" s="54"/>
      <c r="T370" s="37"/>
      <c r="U370" s="54"/>
      <c r="V370" s="37"/>
      <c r="W370" s="54"/>
      <c r="X370" s="37"/>
      <c r="Y370" s="54"/>
      <c r="Z370" s="37"/>
      <c r="AA370" s="54"/>
      <c r="AB370" s="37"/>
      <c r="AC370" s="54"/>
      <c r="AD370" s="37"/>
    </row>
    <row r="371" spans="6:30" ht="12.75" customHeight="1">
      <c r="F371" s="54"/>
      <c r="G371" s="54"/>
      <c r="H371" s="54"/>
      <c r="I371" s="54"/>
      <c r="J371" s="37"/>
      <c r="K371" s="54"/>
      <c r="L371" s="54"/>
      <c r="M371" s="54"/>
      <c r="O371" s="37"/>
      <c r="R371" s="54"/>
      <c r="S371" s="54"/>
      <c r="T371" s="37"/>
      <c r="U371" s="54"/>
      <c r="V371" s="37"/>
      <c r="W371" s="54"/>
      <c r="X371" s="37"/>
      <c r="Y371" s="54"/>
      <c r="Z371" s="37"/>
      <c r="AA371" s="54"/>
      <c r="AB371" s="37"/>
      <c r="AC371" s="54"/>
      <c r="AD371" s="37"/>
    </row>
    <row r="372" spans="6:30" ht="12.75" customHeight="1">
      <c r="F372" s="54"/>
      <c r="G372" s="54"/>
      <c r="H372" s="54"/>
      <c r="I372" s="54"/>
      <c r="J372" s="37"/>
      <c r="K372" s="54"/>
      <c r="L372" s="54"/>
      <c r="M372" s="54"/>
      <c r="O372" s="37"/>
      <c r="R372" s="54"/>
      <c r="S372" s="54"/>
      <c r="T372" s="37"/>
      <c r="U372" s="54"/>
      <c r="V372" s="37"/>
      <c r="W372" s="54"/>
      <c r="X372" s="37"/>
      <c r="Y372" s="54"/>
      <c r="Z372" s="37"/>
      <c r="AA372" s="54"/>
      <c r="AB372" s="37"/>
      <c r="AC372" s="54"/>
      <c r="AD372" s="37"/>
    </row>
    <row r="373" spans="6:30" ht="12.75" customHeight="1">
      <c r="F373" s="54"/>
      <c r="G373" s="54"/>
      <c r="H373" s="54"/>
      <c r="I373" s="54"/>
      <c r="J373" s="37"/>
      <c r="K373" s="54"/>
      <c r="L373" s="54"/>
      <c r="M373" s="54"/>
      <c r="O373" s="37"/>
      <c r="R373" s="54"/>
      <c r="S373" s="54"/>
      <c r="T373" s="37"/>
      <c r="U373" s="54"/>
      <c r="V373" s="37"/>
      <c r="W373" s="54"/>
      <c r="X373" s="37"/>
      <c r="Y373" s="54"/>
      <c r="Z373" s="37"/>
      <c r="AA373" s="54"/>
      <c r="AB373" s="37"/>
      <c r="AC373" s="54"/>
      <c r="AD373" s="37"/>
    </row>
    <row r="374" spans="6:15" ht="12.75" customHeight="1">
      <c r="F374" s="54"/>
      <c r="G374" s="54"/>
      <c r="H374" s="54"/>
      <c r="I374" s="54"/>
      <c r="J374" s="37"/>
      <c r="K374" s="54"/>
      <c r="L374" s="54"/>
      <c r="M374" s="54"/>
      <c r="O374" s="37"/>
    </row>
    <row r="375" spans="6:15" ht="12.75" customHeight="1">
      <c r="F375" s="54"/>
      <c r="G375" s="54"/>
      <c r="H375" s="54"/>
      <c r="I375" s="54"/>
      <c r="J375" s="37"/>
      <c r="K375" s="54"/>
      <c r="L375" s="54"/>
      <c r="M375" s="54"/>
      <c r="O375" s="37"/>
    </row>
    <row r="376" spans="6:15" ht="12.75" customHeight="1">
      <c r="F376" s="54"/>
      <c r="G376" s="54"/>
      <c r="H376" s="54"/>
      <c r="I376" s="54"/>
      <c r="J376" s="37"/>
      <c r="K376" s="54"/>
      <c r="L376" s="54"/>
      <c r="M376" s="54"/>
      <c r="O376" s="37"/>
    </row>
    <row r="377" spans="6:15" ht="12.75" customHeight="1">
      <c r="F377" s="54"/>
      <c r="G377" s="54"/>
      <c r="H377" s="54"/>
      <c r="I377" s="54"/>
      <c r="J377" s="37"/>
      <c r="K377" s="54"/>
      <c r="L377" s="54"/>
      <c r="M377" s="54"/>
      <c r="O377" s="37"/>
    </row>
    <row r="378" spans="6:15" ht="12.75" customHeight="1">
      <c r="F378" s="54"/>
      <c r="G378" s="54"/>
      <c r="H378" s="54"/>
      <c r="I378" s="54"/>
      <c r="J378" s="37"/>
      <c r="K378" s="54"/>
      <c r="L378" s="54"/>
      <c r="M378" s="54"/>
      <c r="O378" s="37"/>
    </row>
    <row r="379" spans="6:15" ht="12.75" customHeight="1">
      <c r="F379" s="54"/>
      <c r="G379" s="54"/>
      <c r="H379" s="54"/>
      <c r="I379" s="54"/>
      <c r="J379" s="37"/>
      <c r="K379" s="54"/>
      <c r="L379" s="54"/>
      <c r="M379" s="54"/>
      <c r="O379" s="37"/>
    </row>
    <row r="380" spans="6:15" ht="12.75" customHeight="1">
      <c r="F380" s="54"/>
      <c r="G380" s="54"/>
      <c r="H380" s="54"/>
      <c r="I380" s="54"/>
      <c r="J380" s="37"/>
      <c r="K380" s="54"/>
      <c r="L380" s="54"/>
      <c r="M380" s="54"/>
      <c r="O380" s="37"/>
    </row>
    <row r="381" spans="6:15" ht="12.75" customHeight="1">
      <c r="F381" s="54"/>
      <c r="G381" s="54"/>
      <c r="H381" s="54"/>
      <c r="I381" s="54"/>
      <c r="J381" s="37"/>
      <c r="K381" s="54"/>
      <c r="L381" s="54"/>
      <c r="M381" s="54"/>
      <c r="O381" s="37"/>
    </row>
    <row r="382" spans="6:15" ht="12.75" customHeight="1">
      <c r="F382" s="54"/>
      <c r="G382" s="54"/>
      <c r="H382" s="54"/>
      <c r="I382" s="54"/>
      <c r="J382" s="37"/>
      <c r="K382" s="54"/>
      <c r="L382" s="54"/>
      <c r="M382" s="54"/>
      <c r="O382" s="37"/>
    </row>
    <row r="383" spans="6:15" ht="12.75" customHeight="1">
      <c r="F383" s="54"/>
      <c r="G383" s="54"/>
      <c r="H383" s="54"/>
      <c r="I383" s="54"/>
      <c r="J383" s="37"/>
      <c r="K383" s="54"/>
      <c r="L383" s="54"/>
      <c r="M383" s="54"/>
      <c r="O383" s="37"/>
    </row>
    <row r="384" spans="6:15" ht="12.75" customHeight="1">
      <c r="F384" s="54"/>
      <c r="G384" s="54"/>
      <c r="H384" s="54"/>
      <c r="I384" s="54"/>
      <c r="J384" s="37"/>
      <c r="K384" s="54"/>
      <c r="L384" s="54"/>
      <c r="M384" s="54"/>
      <c r="O384" s="37"/>
    </row>
    <row r="385" spans="6:15" ht="12.75" customHeight="1">
      <c r="F385" s="54"/>
      <c r="G385" s="54"/>
      <c r="H385" s="54"/>
      <c r="I385" s="54"/>
      <c r="J385" s="37"/>
      <c r="K385" s="54"/>
      <c r="L385" s="54"/>
      <c r="M385" s="54"/>
      <c r="O385" s="37"/>
    </row>
    <row r="386" spans="6:15" ht="12.75" customHeight="1">
      <c r="F386" s="54"/>
      <c r="G386" s="54"/>
      <c r="H386" s="54"/>
      <c r="I386" s="54"/>
      <c r="J386" s="37"/>
      <c r="K386" s="54"/>
      <c r="L386" s="54"/>
      <c r="M386" s="54"/>
      <c r="O386" s="37"/>
    </row>
    <row r="387" spans="6:15" ht="12.75" customHeight="1">
      <c r="F387" s="54"/>
      <c r="G387" s="54"/>
      <c r="H387" s="54"/>
      <c r="I387" s="54"/>
      <c r="J387" s="37"/>
      <c r="K387" s="54"/>
      <c r="L387" s="54"/>
      <c r="M387" s="54"/>
      <c r="O387" s="37"/>
    </row>
    <row r="388" spans="6:15" ht="12.75" customHeight="1">
      <c r="F388" s="54"/>
      <c r="G388" s="54"/>
      <c r="H388" s="54"/>
      <c r="I388" s="54"/>
      <c r="J388" s="37"/>
      <c r="K388" s="54"/>
      <c r="L388" s="54"/>
      <c r="M388" s="54"/>
      <c r="O388" s="37"/>
    </row>
    <row r="389" spans="6:15" ht="12.75" customHeight="1">
      <c r="F389" s="54"/>
      <c r="G389" s="54"/>
      <c r="H389" s="54"/>
      <c r="I389" s="54"/>
      <c r="J389" s="37"/>
      <c r="K389" s="54"/>
      <c r="L389" s="54"/>
      <c r="M389" s="54"/>
      <c r="O389" s="37"/>
    </row>
    <row r="390" spans="6:15" ht="12.75" customHeight="1">
      <c r="F390" s="54"/>
      <c r="G390" s="54"/>
      <c r="H390" s="54"/>
      <c r="I390" s="54"/>
      <c r="J390" s="37"/>
      <c r="K390" s="54"/>
      <c r="L390" s="54"/>
      <c r="M390" s="54"/>
      <c r="O390" s="37"/>
    </row>
    <row r="391" spans="6:15" ht="12.75" customHeight="1">
      <c r="F391" s="54"/>
      <c r="G391" s="54"/>
      <c r="H391" s="54"/>
      <c r="I391" s="54"/>
      <c r="J391" s="37"/>
      <c r="K391" s="54"/>
      <c r="L391" s="54"/>
      <c r="M391" s="54"/>
      <c r="O391" s="37"/>
    </row>
    <row r="392" spans="6:15" ht="12.75" customHeight="1">
      <c r="F392" s="54"/>
      <c r="G392" s="54"/>
      <c r="H392" s="54"/>
      <c r="I392" s="54"/>
      <c r="J392" s="37"/>
      <c r="K392" s="54"/>
      <c r="L392" s="54"/>
      <c r="M392" s="54"/>
      <c r="O392" s="37"/>
    </row>
    <row r="393" spans="6:15" ht="12.75" customHeight="1">
      <c r="F393" s="54"/>
      <c r="G393" s="54"/>
      <c r="H393" s="54"/>
      <c r="I393" s="54"/>
      <c r="J393" s="37"/>
      <c r="K393" s="54"/>
      <c r="L393" s="54"/>
      <c r="M393" s="54"/>
      <c r="O393" s="37"/>
    </row>
    <row r="394" spans="6:15" ht="12.75" customHeight="1">
      <c r="F394" s="54"/>
      <c r="G394" s="54"/>
      <c r="H394" s="54"/>
      <c r="I394" s="54"/>
      <c r="J394" s="37"/>
      <c r="K394" s="54"/>
      <c r="L394" s="54"/>
      <c r="M394" s="54"/>
      <c r="O394" s="37"/>
    </row>
    <row r="395" spans="6:15" ht="12.75" customHeight="1">
      <c r="F395" s="54"/>
      <c r="G395" s="54"/>
      <c r="H395" s="54"/>
      <c r="I395" s="54"/>
      <c r="J395" s="37"/>
      <c r="K395" s="54"/>
      <c r="L395" s="54"/>
      <c r="M395" s="54"/>
      <c r="O395" s="37"/>
    </row>
    <row r="396" spans="6:15" ht="12.75" customHeight="1">
      <c r="F396" s="54"/>
      <c r="G396" s="54"/>
      <c r="H396" s="54"/>
      <c r="I396" s="54"/>
      <c r="J396" s="37"/>
      <c r="K396" s="54"/>
      <c r="L396" s="54"/>
      <c r="M396" s="54"/>
      <c r="O396" s="37"/>
    </row>
    <row r="397" spans="6:15" ht="12.75" customHeight="1">
      <c r="F397" s="54"/>
      <c r="G397" s="54"/>
      <c r="H397" s="54"/>
      <c r="I397" s="54"/>
      <c r="J397" s="37"/>
      <c r="K397" s="54"/>
      <c r="L397" s="54"/>
      <c r="M397" s="54"/>
      <c r="O397" s="37"/>
    </row>
    <row r="398" spans="6:15" ht="12.75" customHeight="1">
      <c r="F398" s="54"/>
      <c r="G398" s="54"/>
      <c r="H398" s="54"/>
      <c r="I398" s="54"/>
      <c r="J398" s="37"/>
      <c r="K398" s="54"/>
      <c r="L398" s="54"/>
      <c r="M398" s="54"/>
      <c r="O398" s="37"/>
    </row>
    <row r="399" spans="6:15" ht="12.75" customHeight="1">
      <c r="F399" s="54"/>
      <c r="G399" s="54"/>
      <c r="H399" s="54"/>
      <c r="I399" s="54"/>
      <c r="J399" s="37"/>
      <c r="K399" s="54"/>
      <c r="L399" s="54"/>
      <c r="M399" s="54"/>
      <c r="O399" s="37"/>
    </row>
    <row r="400" spans="6:15" ht="12.75" customHeight="1">
      <c r="F400" s="54"/>
      <c r="G400" s="54"/>
      <c r="H400" s="54"/>
      <c r="I400" s="54"/>
      <c r="J400" s="37"/>
      <c r="K400" s="54"/>
      <c r="L400" s="54"/>
      <c r="M400" s="54"/>
      <c r="O400" s="37"/>
    </row>
    <row r="401" spans="6:15" ht="12.75" customHeight="1">
      <c r="F401" s="54"/>
      <c r="G401" s="54"/>
      <c r="H401" s="54"/>
      <c r="I401" s="54"/>
      <c r="J401" s="37"/>
      <c r="K401" s="54"/>
      <c r="L401" s="54"/>
      <c r="M401" s="54"/>
      <c r="O401" s="37"/>
    </row>
    <row r="402" spans="6:15" ht="12.75" customHeight="1">
      <c r="F402" s="54"/>
      <c r="G402" s="54"/>
      <c r="H402" s="54"/>
      <c r="I402" s="54"/>
      <c r="J402" s="37"/>
      <c r="K402" s="54"/>
      <c r="L402" s="54"/>
      <c r="M402" s="54"/>
      <c r="O402" s="37"/>
    </row>
    <row r="403" spans="6:15" ht="12.75" customHeight="1">
      <c r="F403" s="54"/>
      <c r="G403" s="54"/>
      <c r="H403" s="54"/>
      <c r="I403" s="54"/>
      <c r="J403" s="37"/>
      <c r="K403" s="54"/>
      <c r="L403" s="54"/>
      <c r="M403" s="54"/>
      <c r="O403" s="37"/>
    </row>
    <row r="404" spans="6:15" ht="12.75" customHeight="1">
      <c r="F404" s="54"/>
      <c r="G404" s="54"/>
      <c r="H404" s="54"/>
      <c r="I404" s="54"/>
      <c r="J404" s="37"/>
      <c r="K404" s="54"/>
      <c r="L404" s="54"/>
      <c r="M404" s="54"/>
      <c r="O404" s="37"/>
    </row>
    <row r="405" spans="6:15" ht="12.75" customHeight="1">
      <c r="F405" s="54"/>
      <c r="G405" s="54"/>
      <c r="H405" s="54"/>
      <c r="I405" s="54"/>
      <c r="J405" s="37"/>
      <c r="K405" s="54"/>
      <c r="L405" s="54"/>
      <c r="M405" s="54"/>
      <c r="O405" s="37"/>
    </row>
    <row r="406" spans="6:15" ht="12.75" customHeight="1">
      <c r="F406" s="54"/>
      <c r="G406" s="54"/>
      <c r="H406" s="54"/>
      <c r="I406" s="54"/>
      <c r="J406" s="37"/>
      <c r="K406" s="54"/>
      <c r="L406" s="54"/>
      <c r="M406" s="54"/>
      <c r="O406" s="37"/>
    </row>
    <row r="407" spans="6:15" ht="12.75" customHeight="1">
      <c r="F407" s="54"/>
      <c r="G407" s="54"/>
      <c r="H407" s="54"/>
      <c r="I407" s="54"/>
      <c r="J407" s="37"/>
      <c r="K407" s="54"/>
      <c r="L407" s="54"/>
      <c r="M407" s="54"/>
      <c r="O407" s="37"/>
    </row>
    <row r="408" spans="6:15" ht="12.75" customHeight="1">
      <c r="F408" s="54"/>
      <c r="G408" s="54"/>
      <c r="H408" s="54"/>
      <c r="I408" s="54"/>
      <c r="J408" s="37"/>
      <c r="K408" s="54"/>
      <c r="L408" s="54"/>
      <c r="M408" s="54"/>
      <c r="O408" s="37"/>
    </row>
    <row r="409" spans="6:15" ht="12.75" customHeight="1">
      <c r="F409" s="54"/>
      <c r="G409" s="54"/>
      <c r="H409" s="54"/>
      <c r="I409" s="54"/>
      <c r="J409" s="37"/>
      <c r="K409" s="54"/>
      <c r="L409" s="54"/>
      <c r="M409" s="54"/>
      <c r="O409" s="37"/>
    </row>
    <row r="410" spans="6:15" ht="12.75" customHeight="1">
      <c r="F410" s="54"/>
      <c r="G410" s="54"/>
      <c r="H410" s="54"/>
      <c r="I410" s="54"/>
      <c r="J410" s="37"/>
      <c r="K410" s="54"/>
      <c r="L410" s="54"/>
      <c r="M410" s="54"/>
      <c r="O410" s="37"/>
    </row>
    <row r="411" spans="6:15" ht="12.75" customHeight="1">
      <c r="F411" s="54"/>
      <c r="G411" s="54"/>
      <c r="H411" s="54"/>
      <c r="I411" s="54"/>
      <c r="J411" s="37"/>
      <c r="K411" s="54"/>
      <c r="L411" s="54"/>
      <c r="M411" s="54"/>
      <c r="O411" s="37"/>
    </row>
    <row r="412" spans="6:15" ht="12.75" customHeight="1">
      <c r="F412" s="54"/>
      <c r="G412" s="54"/>
      <c r="H412" s="54"/>
      <c r="I412" s="54"/>
      <c r="J412" s="37"/>
      <c r="K412" s="54"/>
      <c r="L412" s="54"/>
      <c r="M412" s="54"/>
      <c r="O412" s="37"/>
    </row>
    <row r="413" spans="6:15" ht="12.75" customHeight="1">
      <c r="F413" s="54"/>
      <c r="G413" s="54"/>
      <c r="H413" s="54"/>
      <c r="I413" s="54"/>
      <c r="J413" s="37"/>
      <c r="K413" s="54"/>
      <c r="L413" s="54"/>
      <c r="M413" s="54"/>
      <c r="O413" s="37"/>
    </row>
    <row r="414" spans="6:15" ht="12.75" customHeight="1">
      <c r="F414" s="54"/>
      <c r="G414" s="54"/>
      <c r="H414" s="54"/>
      <c r="I414" s="54"/>
      <c r="J414" s="37"/>
      <c r="K414" s="54"/>
      <c r="L414" s="54"/>
      <c r="M414" s="54"/>
      <c r="O414" s="37"/>
    </row>
    <row r="415" spans="6:15" ht="12.75" customHeight="1">
      <c r="F415" s="54"/>
      <c r="G415" s="54"/>
      <c r="H415" s="54"/>
      <c r="I415" s="54"/>
      <c r="J415" s="37"/>
      <c r="K415" s="54"/>
      <c r="L415" s="54"/>
      <c r="M415" s="54"/>
      <c r="O415" s="37"/>
    </row>
    <row r="416" spans="6:15" ht="12.75" customHeight="1">
      <c r="F416" s="54"/>
      <c r="G416" s="54"/>
      <c r="H416" s="54"/>
      <c r="I416" s="54"/>
      <c r="J416" s="37"/>
      <c r="K416" s="54"/>
      <c r="L416" s="54"/>
      <c r="M416" s="54"/>
      <c r="O416" s="37"/>
    </row>
    <row r="417" spans="6:15" ht="12.75" customHeight="1">
      <c r="F417" s="54"/>
      <c r="G417" s="54"/>
      <c r="H417" s="54"/>
      <c r="I417" s="54"/>
      <c r="J417" s="37"/>
      <c r="K417" s="54"/>
      <c r="L417" s="54"/>
      <c r="M417" s="54"/>
      <c r="O417" s="37"/>
    </row>
    <row r="418" spans="6:15" ht="12.75" customHeight="1">
      <c r="F418" s="54"/>
      <c r="G418" s="54"/>
      <c r="H418" s="54"/>
      <c r="I418" s="54"/>
      <c r="J418" s="37"/>
      <c r="K418" s="54"/>
      <c r="L418" s="54"/>
      <c r="M418" s="54"/>
      <c r="O418" s="37"/>
    </row>
    <row r="419" spans="6:15" ht="12.75" customHeight="1">
      <c r="F419" s="54"/>
      <c r="G419" s="54"/>
      <c r="H419" s="54"/>
      <c r="I419" s="54"/>
      <c r="J419" s="37"/>
      <c r="K419" s="54"/>
      <c r="L419" s="54"/>
      <c r="M419" s="54"/>
      <c r="O419" s="37"/>
    </row>
    <row r="420" spans="6:15" ht="12.75" customHeight="1">
      <c r="F420" s="54"/>
      <c r="G420" s="54"/>
      <c r="H420" s="54"/>
      <c r="I420" s="54"/>
      <c r="J420" s="37"/>
      <c r="K420" s="54"/>
      <c r="L420" s="54"/>
      <c r="M420" s="54"/>
      <c r="O420" s="37"/>
    </row>
    <row r="421" spans="6:15" ht="12.75" customHeight="1">
      <c r="F421" s="54"/>
      <c r="G421" s="54"/>
      <c r="H421" s="54"/>
      <c r="I421" s="54"/>
      <c r="J421" s="37"/>
      <c r="K421" s="54"/>
      <c r="L421" s="54"/>
      <c r="M421" s="54"/>
      <c r="O421" s="37"/>
    </row>
    <row r="422" spans="6:15" ht="12.75" customHeight="1">
      <c r="F422" s="54"/>
      <c r="G422" s="54"/>
      <c r="H422" s="54"/>
      <c r="I422" s="54"/>
      <c r="J422" s="37"/>
      <c r="K422" s="54"/>
      <c r="L422" s="54"/>
      <c r="M422" s="54"/>
      <c r="O422" s="37"/>
    </row>
    <row r="423" spans="6:15" ht="12.75" customHeight="1">
      <c r="F423" s="54"/>
      <c r="G423" s="54"/>
      <c r="H423" s="54"/>
      <c r="I423" s="54"/>
      <c r="J423" s="37"/>
      <c r="K423" s="54"/>
      <c r="L423" s="54"/>
      <c r="M423" s="54"/>
      <c r="O423" s="37"/>
    </row>
    <row r="424" spans="6:15" ht="12.75" customHeight="1">
      <c r="F424" s="54"/>
      <c r="G424" s="54"/>
      <c r="H424" s="54"/>
      <c r="I424" s="54"/>
      <c r="J424" s="37"/>
      <c r="K424" s="54"/>
      <c r="L424" s="54"/>
      <c r="M424" s="54"/>
      <c r="O424" s="37"/>
    </row>
    <row r="425" spans="6:15" ht="12.75" customHeight="1">
      <c r="F425" s="54"/>
      <c r="G425" s="54"/>
      <c r="H425" s="54"/>
      <c r="I425" s="54"/>
      <c r="J425" s="37"/>
      <c r="K425" s="54"/>
      <c r="L425" s="54"/>
      <c r="M425" s="54"/>
      <c r="O425" s="37"/>
    </row>
    <row r="426" spans="6:15" ht="12.75" customHeight="1">
      <c r="F426" s="54"/>
      <c r="G426" s="54"/>
      <c r="H426" s="54"/>
      <c r="I426" s="54"/>
      <c r="J426" s="37"/>
      <c r="K426" s="54"/>
      <c r="L426" s="54"/>
      <c r="M426" s="54"/>
      <c r="O426" s="37"/>
    </row>
    <row r="427" spans="6:15" ht="12.75" customHeight="1">
      <c r="F427" s="54"/>
      <c r="G427" s="54"/>
      <c r="H427" s="54"/>
      <c r="I427" s="54"/>
      <c r="J427" s="37"/>
      <c r="K427" s="54"/>
      <c r="L427" s="54"/>
      <c r="M427" s="54"/>
      <c r="O427" s="37"/>
    </row>
    <row r="428" spans="6:15" ht="12.75" customHeight="1">
      <c r="F428" s="54"/>
      <c r="G428" s="54"/>
      <c r="H428" s="54"/>
      <c r="I428" s="54"/>
      <c r="J428" s="37"/>
      <c r="K428" s="54"/>
      <c r="L428" s="54"/>
      <c r="M428" s="54"/>
      <c r="O428" s="37"/>
    </row>
    <row r="429" spans="6:15" ht="12.75" customHeight="1">
      <c r="F429" s="54"/>
      <c r="G429" s="54"/>
      <c r="H429" s="54"/>
      <c r="I429" s="54"/>
      <c r="J429" s="37"/>
      <c r="K429" s="54"/>
      <c r="L429" s="54"/>
      <c r="M429" s="54"/>
      <c r="O429" s="37"/>
    </row>
    <row r="430" spans="6:15" ht="12.75" customHeight="1">
      <c r="F430" s="54"/>
      <c r="G430" s="54"/>
      <c r="H430" s="54"/>
      <c r="I430" s="54"/>
      <c r="J430" s="37"/>
      <c r="K430" s="54"/>
      <c r="L430" s="54"/>
      <c r="M430" s="54"/>
      <c r="O430" s="37"/>
    </row>
    <row r="431" spans="6:15" ht="12.75" customHeight="1">
      <c r="F431" s="54"/>
      <c r="G431" s="54"/>
      <c r="H431" s="54"/>
      <c r="I431" s="54"/>
      <c r="J431" s="37"/>
      <c r="K431" s="54"/>
      <c r="L431" s="54"/>
      <c r="M431" s="54"/>
      <c r="O431" s="37"/>
    </row>
    <row r="432" spans="6:15" ht="12.75" customHeight="1">
      <c r="F432" s="54"/>
      <c r="G432" s="54"/>
      <c r="H432" s="54"/>
      <c r="I432" s="54"/>
      <c r="J432" s="37"/>
      <c r="K432" s="54"/>
      <c r="L432" s="54"/>
      <c r="M432" s="54"/>
      <c r="O432" s="37"/>
    </row>
    <row r="433" spans="6:15" ht="12.75" customHeight="1">
      <c r="F433" s="54"/>
      <c r="G433" s="54"/>
      <c r="H433" s="54"/>
      <c r="I433" s="54"/>
      <c r="J433" s="37"/>
      <c r="K433" s="54"/>
      <c r="L433" s="54"/>
      <c r="M433" s="54"/>
      <c r="O433" s="37"/>
    </row>
    <row r="434" spans="6:15" ht="12.75" customHeight="1">
      <c r="F434" s="54"/>
      <c r="G434" s="54"/>
      <c r="H434" s="54"/>
      <c r="I434" s="54"/>
      <c r="J434" s="37"/>
      <c r="K434" s="54"/>
      <c r="L434" s="54"/>
      <c r="M434" s="54"/>
      <c r="O434" s="37"/>
    </row>
    <row r="435" spans="6:15" ht="12.75" customHeight="1">
      <c r="F435" s="54"/>
      <c r="G435" s="54"/>
      <c r="H435" s="54"/>
      <c r="I435" s="54"/>
      <c r="J435" s="37"/>
      <c r="K435" s="54"/>
      <c r="L435" s="54"/>
      <c r="M435" s="54"/>
      <c r="O435" s="37"/>
    </row>
    <row r="436" spans="6:15" ht="12.75" customHeight="1">
      <c r="F436" s="54"/>
      <c r="G436" s="54"/>
      <c r="H436" s="54"/>
      <c r="I436" s="54"/>
      <c r="J436" s="37"/>
      <c r="K436" s="54"/>
      <c r="L436" s="54"/>
      <c r="M436" s="54"/>
      <c r="O436" s="37"/>
    </row>
    <row r="437" spans="6:15" ht="12.75" customHeight="1">
      <c r="F437" s="54"/>
      <c r="G437" s="54"/>
      <c r="H437" s="54"/>
      <c r="I437" s="54"/>
      <c r="J437" s="37"/>
      <c r="K437" s="54"/>
      <c r="L437" s="54"/>
      <c r="M437" s="54"/>
      <c r="O437" s="37"/>
    </row>
    <row r="438" spans="6:15" ht="12.75" customHeight="1">
      <c r="F438" s="54"/>
      <c r="G438" s="54"/>
      <c r="H438" s="54"/>
      <c r="I438" s="54"/>
      <c r="J438" s="37"/>
      <c r="K438" s="54"/>
      <c r="L438" s="54"/>
      <c r="M438" s="54"/>
      <c r="O438" s="37"/>
    </row>
    <row r="439" spans="6:15" ht="12.75" customHeight="1">
      <c r="F439" s="54"/>
      <c r="G439" s="54"/>
      <c r="H439" s="54"/>
      <c r="I439" s="54"/>
      <c r="J439" s="37"/>
      <c r="K439" s="54"/>
      <c r="L439" s="54"/>
      <c r="M439" s="54"/>
      <c r="O439" s="37"/>
    </row>
    <row r="440" spans="6:15" ht="12.75" customHeight="1">
      <c r="F440" s="54"/>
      <c r="G440" s="54"/>
      <c r="H440" s="54"/>
      <c r="I440" s="54"/>
      <c r="J440" s="37"/>
      <c r="K440" s="54"/>
      <c r="L440" s="54"/>
      <c r="M440" s="54"/>
      <c r="O440" s="37"/>
    </row>
    <row r="441" spans="6:15" ht="12.75" customHeight="1">
      <c r="F441" s="54"/>
      <c r="G441" s="54"/>
      <c r="H441" s="54"/>
      <c r="I441" s="54"/>
      <c r="J441" s="37"/>
      <c r="K441" s="54"/>
      <c r="L441" s="54"/>
      <c r="M441" s="54"/>
      <c r="O441" s="37"/>
    </row>
    <row r="442" spans="6:15" ht="12.75" customHeight="1">
      <c r="F442" s="54"/>
      <c r="G442" s="54"/>
      <c r="H442" s="54"/>
      <c r="I442" s="54"/>
      <c r="J442" s="37"/>
      <c r="K442" s="54"/>
      <c r="L442" s="54"/>
      <c r="M442" s="54"/>
      <c r="O442" s="37"/>
    </row>
    <row r="443" spans="6:15" ht="12.75" customHeight="1">
      <c r="F443" s="54"/>
      <c r="G443" s="54"/>
      <c r="H443" s="54"/>
      <c r="I443" s="54"/>
      <c r="J443" s="37"/>
      <c r="K443" s="54"/>
      <c r="L443" s="54"/>
      <c r="M443" s="54"/>
      <c r="O443" s="37"/>
    </row>
    <row r="444" spans="6:15" ht="12.75" customHeight="1">
      <c r="F444" s="54"/>
      <c r="G444" s="54"/>
      <c r="H444" s="54"/>
      <c r="I444" s="54"/>
      <c r="J444" s="37"/>
      <c r="K444" s="54"/>
      <c r="L444" s="54"/>
      <c r="M444" s="54"/>
      <c r="O444" s="37"/>
    </row>
    <row r="445" spans="6:15" ht="12.75" customHeight="1">
      <c r="F445" s="54"/>
      <c r="G445" s="54"/>
      <c r="H445" s="54"/>
      <c r="I445" s="54"/>
      <c r="J445" s="37"/>
      <c r="K445" s="54"/>
      <c r="L445" s="54"/>
      <c r="M445" s="54"/>
      <c r="O445" s="37"/>
    </row>
    <row r="446" spans="6:15" ht="12.75" customHeight="1">
      <c r="F446" s="54"/>
      <c r="G446" s="54"/>
      <c r="H446" s="54"/>
      <c r="I446" s="54"/>
      <c r="J446" s="37"/>
      <c r="K446" s="54"/>
      <c r="L446" s="54"/>
      <c r="M446" s="54"/>
      <c r="O446" s="37"/>
    </row>
    <row r="447" spans="6:15" ht="12.75" customHeight="1">
      <c r="F447" s="54"/>
      <c r="G447" s="54"/>
      <c r="H447" s="54"/>
      <c r="I447" s="54"/>
      <c r="J447" s="37"/>
      <c r="K447" s="54"/>
      <c r="L447" s="54"/>
      <c r="M447" s="54"/>
      <c r="O447" s="37"/>
    </row>
    <row r="448" spans="6:15" ht="12.75" customHeight="1">
      <c r="F448" s="54"/>
      <c r="G448" s="54"/>
      <c r="H448" s="54"/>
      <c r="I448" s="54"/>
      <c r="J448" s="37"/>
      <c r="K448" s="54"/>
      <c r="L448" s="54"/>
      <c r="M448" s="54"/>
      <c r="O448" s="37"/>
    </row>
    <row r="449" spans="6:15" ht="12.75" customHeight="1">
      <c r="F449" s="54"/>
      <c r="G449" s="54"/>
      <c r="H449" s="54"/>
      <c r="I449" s="54"/>
      <c r="J449" s="37"/>
      <c r="K449" s="54"/>
      <c r="L449" s="54"/>
      <c r="M449" s="54"/>
      <c r="O449" s="37"/>
    </row>
    <row r="450" spans="6:15" ht="12.75" customHeight="1">
      <c r="F450" s="54"/>
      <c r="G450" s="54"/>
      <c r="H450" s="54"/>
      <c r="I450" s="54"/>
      <c r="J450" s="37"/>
      <c r="K450" s="54"/>
      <c r="L450" s="54"/>
      <c r="M450" s="54"/>
      <c r="O450" s="37"/>
    </row>
    <row r="451" spans="6:15" ht="12.75" customHeight="1">
      <c r="F451" s="54"/>
      <c r="G451" s="54"/>
      <c r="H451" s="54"/>
      <c r="I451" s="54"/>
      <c r="J451" s="37"/>
      <c r="K451" s="54"/>
      <c r="L451" s="54"/>
      <c r="M451" s="54"/>
      <c r="O451" s="37"/>
    </row>
    <row r="452" spans="6:15" ht="12.75" customHeight="1">
      <c r="F452" s="54"/>
      <c r="G452" s="54"/>
      <c r="H452" s="54"/>
      <c r="I452" s="54"/>
      <c r="J452" s="37"/>
      <c r="K452" s="54"/>
      <c r="L452" s="54"/>
      <c r="M452" s="54"/>
      <c r="O452" s="37"/>
    </row>
    <row r="453" spans="6:15" ht="12.75" customHeight="1">
      <c r="F453" s="54"/>
      <c r="G453" s="54"/>
      <c r="H453" s="54"/>
      <c r="I453" s="54"/>
      <c r="J453" s="37"/>
      <c r="K453" s="54"/>
      <c r="L453" s="54"/>
      <c r="M453" s="54"/>
      <c r="O453" s="37"/>
    </row>
    <row r="454" spans="6:15" ht="12.75" customHeight="1">
      <c r="F454" s="54"/>
      <c r="G454" s="54"/>
      <c r="H454" s="54"/>
      <c r="I454" s="54"/>
      <c r="J454" s="37"/>
      <c r="K454" s="54"/>
      <c r="L454" s="54"/>
      <c r="M454" s="54"/>
      <c r="O454" s="37"/>
    </row>
    <row r="455" spans="6:15" ht="12.75" customHeight="1">
      <c r="F455" s="54"/>
      <c r="G455" s="54"/>
      <c r="H455" s="54"/>
      <c r="I455" s="54"/>
      <c r="J455" s="37"/>
      <c r="K455" s="54"/>
      <c r="L455" s="54"/>
      <c r="M455" s="54"/>
      <c r="O455" s="37"/>
    </row>
    <row r="456" spans="6:15" ht="12.75" customHeight="1">
      <c r="F456" s="54"/>
      <c r="G456" s="54"/>
      <c r="H456" s="54"/>
      <c r="I456" s="54"/>
      <c r="J456" s="37"/>
      <c r="K456" s="54"/>
      <c r="L456" s="54"/>
      <c r="M456" s="54"/>
      <c r="O456" s="37"/>
    </row>
    <row r="457" spans="6:15" ht="12.75" customHeight="1">
      <c r="F457" s="54"/>
      <c r="G457" s="54"/>
      <c r="H457" s="54"/>
      <c r="I457" s="54"/>
      <c r="J457" s="37"/>
      <c r="K457" s="54"/>
      <c r="L457" s="54"/>
      <c r="M457" s="54"/>
      <c r="O457" s="37"/>
    </row>
    <row r="458" spans="6:15" ht="12.75" customHeight="1">
      <c r="F458" s="54"/>
      <c r="G458" s="54"/>
      <c r="H458" s="54"/>
      <c r="I458" s="54"/>
      <c r="J458" s="37"/>
      <c r="K458" s="54"/>
      <c r="L458" s="54"/>
      <c r="M458" s="54"/>
      <c r="O458" s="37"/>
    </row>
    <row r="459" spans="6:15" ht="12.75" customHeight="1">
      <c r="F459" s="54"/>
      <c r="G459" s="54"/>
      <c r="H459" s="54"/>
      <c r="I459" s="54"/>
      <c r="J459" s="37"/>
      <c r="K459" s="54"/>
      <c r="L459" s="54"/>
      <c r="M459" s="54"/>
      <c r="O459" s="37"/>
    </row>
    <row r="460" spans="6:15" ht="12.75" customHeight="1">
      <c r="F460" s="54"/>
      <c r="G460" s="54"/>
      <c r="H460" s="54"/>
      <c r="I460" s="54"/>
      <c r="J460" s="37"/>
      <c r="K460" s="54"/>
      <c r="L460" s="54"/>
      <c r="M460" s="54"/>
      <c r="O460" s="37"/>
    </row>
    <row r="461" spans="6:15" ht="12.75" customHeight="1">
      <c r="F461" s="54"/>
      <c r="G461" s="54"/>
      <c r="H461" s="54"/>
      <c r="I461" s="54"/>
      <c r="J461" s="37"/>
      <c r="K461" s="54"/>
      <c r="L461" s="54"/>
      <c r="M461" s="54"/>
      <c r="O461" s="37"/>
    </row>
    <row r="462" spans="6:15" ht="12.75" customHeight="1">
      <c r="F462" s="54"/>
      <c r="G462" s="54"/>
      <c r="H462" s="54"/>
      <c r="I462" s="54"/>
      <c r="J462" s="37"/>
      <c r="K462" s="54"/>
      <c r="L462" s="54"/>
      <c r="M462" s="54"/>
      <c r="O462" s="37"/>
    </row>
    <row r="463" spans="6:15" ht="12.75" customHeight="1">
      <c r="F463" s="54"/>
      <c r="G463" s="54"/>
      <c r="H463" s="54"/>
      <c r="I463" s="54"/>
      <c r="J463" s="37"/>
      <c r="K463" s="54"/>
      <c r="L463" s="54"/>
      <c r="M463" s="54"/>
      <c r="O463" s="37"/>
    </row>
    <row r="464" spans="6:15" ht="12.75" customHeight="1">
      <c r="F464" s="54"/>
      <c r="G464" s="54"/>
      <c r="H464" s="54"/>
      <c r="I464" s="54"/>
      <c r="J464" s="37"/>
      <c r="K464" s="54"/>
      <c r="L464" s="54"/>
      <c r="M464" s="54"/>
      <c r="O464" s="37"/>
    </row>
    <row r="465" spans="6:15" ht="12.75" customHeight="1">
      <c r="F465" s="54"/>
      <c r="G465" s="54"/>
      <c r="H465" s="54"/>
      <c r="I465" s="54"/>
      <c r="J465" s="37"/>
      <c r="K465" s="54"/>
      <c r="L465" s="54"/>
      <c r="M465" s="54"/>
      <c r="O465" s="37"/>
    </row>
    <row r="466" spans="6:15" ht="12.75" customHeight="1">
      <c r="F466" s="54"/>
      <c r="G466" s="54"/>
      <c r="H466" s="54"/>
      <c r="I466" s="54"/>
      <c r="J466" s="37"/>
      <c r="K466" s="54"/>
      <c r="L466" s="54"/>
      <c r="M466" s="54"/>
      <c r="O466" s="37"/>
    </row>
    <row r="467" spans="6:15" ht="12.75" customHeight="1">
      <c r="F467" s="54"/>
      <c r="G467" s="54"/>
      <c r="H467" s="54"/>
      <c r="I467" s="54"/>
      <c r="J467" s="37"/>
      <c r="K467" s="54"/>
      <c r="L467" s="54"/>
      <c r="M467" s="54"/>
      <c r="O467" s="37"/>
    </row>
    <row r="468" spans="6:15" ht="12.75" customHeight="1">
      <c r="F468" s="54"/>
      <c r="G468" s="54"/>
      <c r="H468" s="54"/>
      <c r="I468" s="54"/>
      <c r="J468" s="37"/>
      <c r="K468" s="54"/>
      <c r="L468" s="54"/>
      <c r="M468" s="54"/>
      <c r="O468" s="37"/>
    </row>
    <row r="469" spans="6:15" ht="12.75" customHeight="1">
      <c r="F469" s="54"/>
      <c r="G469" s="54"/>
      <c r="H469" s="54"/>
      <c r="I469" s="54"/>
      <c r="J469" s="37"/>
      <c r="K469" s="54"/>
      <c r="L469" s="54"/>
      <c r="M469" s="54"/>
      <c r="O469" s="37"/>
    </row>
    <row r="470" spans="6:15" ht="12.75" customHeight="1">
      <c r="F470" s="54"/>
      <c r="G470" s="54"/>
      <c r="H470" s="54"/>
      <c r="I470" s="54"/>
      <c r="J470" s="37"/>
      <c r="K470" s="54"/>
      <c r="L470" s="54"/>
      <c r="M470" s="54"/>
      <c r="O470" s="37"/>
    </row>
    <row r="471" spans="6:15" ht="12.75" customHeight="1">
      <c r="F471" s="54"/>
      <c r="G471" s="54"/>
      <c r="H471" s="54"/>
      <c r="I471" s="54"/>
      <c r="J471" s="37"/>
      <c r="K471" s="54"/>
      <c r="L471" s="54"/>
      <c r="M471" s="54"/>
      <c r="O471" s="37"/>
    </row>
    <row r="472" spans="6:15" ht="12.75" customHeight="1">
      <c r="F472" s="54"/>
      <c r="G472" s="54"/>
      <c r="H472" s="54"/>
      <c r="I472" s="54"/>
      <c r="J472" s="37"/>
      <c r="K472" s="54"/>
      <c r="L472" s="54"/>
      <c r="M472" s="54"/>
      <c r="O472" s="37"/>
    </row>
    <row r="473" spans="6:15" ht="12.75" customHeight="1">
      <c r="F473" s="54"/>
      <c r="G473" s="54"/>
      <c r="H473" s="54"/>
      <c r="I473" s="54"/>
      <c r="J473" s="37"/>
      <c r="K473" s="54"/>
      <c r="L473" s="54"/>
      <c r="M473" s="54"/>
      <c r="O473" s="37"/>
    </row>
    <row r="474" spans="6:15" ht="12.75" customHeight="1">
      <c r="F474" s="54"/>
      <c r="G474" s="54"/>
      <c r="H474" s="54"/>
      <c r="I474" s="54"/>
      <c r="J474" s="37"/>
      <c r="K474" s="54"/>
      <c r="L474" s="54"/>
      <c r="M474" s="54"/>
      <c r="O474" s="37"/>
    </row>
    <row r="475" spans="6:15" ht="12.75" customHeight="1">
      <c r="F475" s="54"/>
      <c r="G475" s="54"/>
      <c r="H475" s="54"/>
      <c r="I475" s="54"/>
      <c r="J475" s="37"/>
      <c r="K475" s="54"/>
      <c r="L475" s="54"/>
      <c r="M475" s="54"/>
      <c r="O475" s="37"/>
    </row>
    <row r="476" spans="6:15" ht="12.75" customHeight="1">
      <c r="F476" s="54"/>
      <c r="G476" s="54"/>
      <c r="H476" s="54"/>
      <c r="I476" s="54"/>
      <c r="J476" s="37"/>
      <c r="K476" s="54"/>
      <c r="L476" s="54"/>
      <c r="M476" s="54"/>
      <c r="O476" s="37"/>
    </row>
    <row r="477" spans="6:15" ht="12.75" customHeight="1">
      <c r="F477" s="54"/>
      <c r="G477" s="54"/>
      <c r="H477" s="54"/>
      <c r="I477" s="54"/>
      <c r="J477" s="37"/>
      <c r="K477" s="54"/>
      <c r="L477" s="54"/>
      <c r="M477" s="54"/>
      <c r="O477" s="37"/>
    </row>
    <row r="478" spans="6:15" ht="12.75" customHeight="1">
      <c r="F478" s="54"/>
      <c r="G478" s="54"/>
      <c r="H478" s="54"/>
      <c r="I478" s="54"/>
      <c r="J478" s="37"/>
      <c r="K478" s="54"/>
      <c r="L478" s="54"/>
      <c r="M478" s="54"/>
      <c r="O478" s="37"/>
    </row>
    <row r="479" spans="6:15" ht="12.75" customHeight="1">
      <c r="F479" s="54"/>
      <c r="G479" s="54"/>
      <c r="H479" s="54"/>
      <c r="I479" s="54"/>
      <c r="J479" s="37"/>
      <c r="K479" s="54"/>
      <c r="L479" s="54"/>
      <c r="M479" s="54"/>
      <c r="O479" s="37"/>
    </row>
    <row r="480" spans="6:15" ht="12.75" customHeight="1">
      <c r="F480" s="54"/>
      <c r="G480" s="54"/>
      <c r="H480" s="54"/>
      <c r="I480" s="54"/>
      <c r="J480" s="37"/>
      <c r="K480" s="54"/>
      <c r="L480" s="54"/>
      <c r="M480" s="54"/>
      <c r="O480" s="37"/>
    </row>
    <row r="481" spans="6:15" ht="12.75" customHeight="1">
      <c r="F481" s="54"/>
      <c r="G481" s="54"/>
      <c r="H481" s="54"/>
      <c r="I481" s="54"/>
      <c r="J481" s="37"/>
      <c r="K481" s="54"/>
      <c r="L481" s="54"/>
      <c r="M481" s="54"/>
      <c r="O481" s="37"/>
    </row>
    <row r="482" spans="6:15" ht="12.75" customHeight="1">
      <c r="F482" s="54"/>
      <c r="G482" s="54"/>
      <c r="H482" s="54"/>
      <c r="I482" s="54"/>
      <c r="J482" s="37"/>
      <c r="K482" s="54"/>
      <c r="L482" s="54"/>
      <c r="M482" s="54"/>
      <c r="O482" s="37"/>
    </row>
    <row r="483" spans="6:15" ht="12.75" customHeight="1">
      <c r="F483" s="54"/>
      <c r="G483" s="54"/>
      <c r="H483" s="54"/>
      <c r="I483" s="54"/>
      <c r="J483" s="37"/>
      <c r="K483" s="54"/>
      <c r="L483" s="54"/>
      <c r="M483" s="54"/>
      <c r="O483" s="37"/>
    </row>
    <row r="484" spans="6:15" ht="12.75" customHeight="1">
      <c r="F484" s="54"/>
      <c r="G484" s="54"/>
      <c r="H484" s="54"/>
      <c r="I484" s="54"/>
      <c r="J484" s="37"/>
      <c r="K484" s="54"/>
      <c r="L484" s="54"/>
      <c r="M484" s="54"/>
      <c r="O484" s="37"/>
    </row>
    <row r="485" spans="6:15" ht="12.75" customHeight="1">
      <c r="F485" s="54"/>
      <c r="G485" s="54"/>
      <c r="H485" s="54"/>
      <c r="I485" s="54"/>
      <c r="J485" s="37"/>
      <c r="K485" s="54"/>
      <c r="L485" s="54"/>
      <c r="M485" s="54"/>
      <c r="O485" s="37"/>
    </row>
    <row r="486" spans="6:15" ht="12.75" customHeight="1">
      <c r="F486" s="54"/>
      <c r="G486" s="54"/>
      <c r="H486" s="54"/>
      <c r="I486" s="54"/>
      <c r="J486" s="37"/>
      <c r="K486" s="54"/>
      <c r="L486" s="54"/>
      <c r="M486" s="54"/>
      <c r="O486" s="37"/>
    </row>
    <row r="487" spans="6:15" ht="12.75" customHeight="1">
      <c r="F487" s="54"/>
      <c r="G487" s="54"/>
      <c r="H487" s="54"/>
      <c r="I487" s="54"/>
      <c r="J487" s="37"/>
      <c r="K487" s="54"/>
      <c r="L487" s="54"/>
      <c r="M487" s="54"/>
      <c r="O487" s="37"/>
    </row>
    <row r="488" spans="6:15" ht="12.75" customHeight="1">
      <c r="F488" s="54"/>
      <c r="G488" s="54"/>
      <c r="H488" s="54"/>
      <c r="I488" s="54"/>
      <c r="J488" s="37"/>
      <c r="K488" s="54"/>
      <c r="L488" s="54"/>
      <c r="M488" s="54"/>
      <c r="O488" s="37"/>
    </row>
    <row r="489" spans="6:15" ht="12.75" customHeight="1">
      <c r="F489" s="54"/>
      <c r="G489" s="54"/>
      <c r="H489" s="54"/>
      <c r="I489" s="54"/>
      <c r="J489" s="37"/>
      <c r="K489" s="54"/>
      <c r="L489" s="54"/>
      <c r="M489" s="54"/>
      <c r="O489" s="37"/>
    </row>
    <row r="490" spans="6:15" ht="12.75" customHeight="1">
      <c r="F490" s="54"/>
      <c r="G490" s="54"/>
      <c r="H490" s="54"/>
      <c r="I490" s="54"/>
      <c r="J490" s="37"/>
      <c r="K490" s="54"/>
      <c r="L490" s="54"/>
      <c r="M490" s="54"/>
      <c r="O490" s="37"/>
    </row>
    <row r="491" spans="6:15" ht="12.75" customHeight="1">
      <c r="F491" s="54"/>
      <c r="G491" s="54"/>
      <c r="H491" s="54"/>
      <c r="I491" s="54"/>
      <c r="J491" s="37"/>
      <c r="K491" s="54"/>
      <c r="L491" s="54"/>
      <c r="M491" s="54"/>
      <c r="O491" s="37"/>
    </row>
    <row r="492" spans="6:15" ht="12.75" customHeight="1">
      <c r="F492" s="54"/>
      <c r="G492" s="54"/>
      <c r="H492" s="54"/>
      <c r="I492" s="54"/>
      <c r="J492" s="37"/>
      <c r="K492" s="54"/>
      <c r="L492" s="54"/>
      <c r="M492" s="54"/>
      <c r="O492" s="37"/>
    </row>
    <row r="493" spans="6:15" ht="12.75" customHeight="1">
      <c r="F493" s="54"/>
      <c r="G493" s="54"/>
      <c r="H493" s="54"/>
      <c r="I493" s="54"/>
      <c r="J493" s="37"/>
      <c r="K493" s="54"/>
      <c r="L493" s="54"/>
      <c r="M493" s="54"/>
      <c r="O493" s="37"/>
    </row>
    <row r="494" spans="6:15" ht="12.75" customHeight="1">
      <c r="F494" s="54"/>
      <c r="G494" s="54"/>
      <c r="H494" s="54"/>
      <c r="I494" s="54"/>
      <c r="J494" s="37"/>
      <c r="K494" s="54"/>
      <c r="L494" s="54"/>
      <c r="M494" s="54"/>
      <c r="O494" s="37"/>
    </row>
    <row r="495" spans="6:15" ht="12.75" customHeight="1">
      <c r="F495" s="54"/>
      <c r="G495" s="54"/>
      <c r="H495" s="54"/>
      <c r="I495" s="54"/>
      <c r="J495" s="37"/>
      <c r="K495" s="54"/>
      <c r="L495" s="54"/>
      <c r="M495" s="54"/>
      <c r="O495" s="37"/>
    </row>
    <row r="496" spans="6:15" ht="12.75" customHeight="1">
      <c r="F496" s="54"/>
      <c r="G496" s="54"/>
      <c r="H496" s="54"/>
      <c r="I496" s="54"/>
      <c r="J496" s="37"/>
      <c r="K496" s="54"/>
      <c r="L496" s="54"/>
      <c r="M496" s="54"/>
      <c r="O496" s="37"/>
    </row>
    <row r="497" spans="6:15" ht="12.75" customHeight="1">
      <c r="F497" s="54"/>
      <c r="G497" s="54"/>
      <c r="H497" s="54"/>
      <c r="I497" s="54"/>
      <c r="J497" s="37"/>
      <c r="K497" s="54"/>
      <c r="L497" s="54"/>
      <c r="M497" s="54"/>
      <c r="O497" s="37"/>
    </row>
    <row r="498" spans="6:15" ht="12.75" customHeight="1">
      <c r="F498" s="54"/>
      <c r="G498" s="54"/>
      <c r="H498" s="54"/>
      <c r="I498" s="54"/>
      <c r="J498" s="37"/>
      <c r="K498" s="54"/>
      <c r="L498" s="54"/>
      <c r="M498" s="54"/>
      <c r="O498" s="37"/>
    </row>
    <row r="499" spans="6:15" ht="12.75" customHeight="1">
      <c r="F499" s="54"/>
      <c r="G499" s="54"/>
      <c r="H499" s="54"/>
      <c r="I499" s="54"/>
      <c r="J499" s="37"/>
      <c r="K499" s="54"/>
      <c r="L499" s="54"/>
      <c r="M499" s="54"/>
      <c r="O499" s="37"/>
    </row>
    <row r="500" spans="6:15" ht="12.75" customHeight="1">
      <c r="F500" s="54"/>
      <c r="G500" s="54"/>
      <c r="H500" s="54"/>
      <c r="I500" s="54"/>
      <c r="J500" s="37"/>
      <c r="K500" s="54"/>
      <c r="L500" s="54"/>
      <c r="M500" s="54"/>
      <c r="O500" s="37"/>
    </row>
    <row r="501" spans="6:15" ht="12.75" customHeight="1">
      <c r="F501" s="54"/>
      <c r="G501" s="54"/>
      <c r="H501" s="54"/>
      <c r="I501" s="54"/>
      <c r="J501" s="37"/>
      <c r="K501" s="54"/>
      <c r="L501" s="54"/>
      <c r="M501" s="54"/>
      <c r="O501" s="37"/>
    </row>
    <row r="502" spans="6:15" ht="12.75" customHeight="1">
      <c r="F502" s="54"/>
      <c r="G502" s="54"/>
      <c r="H502" s="54"/>
      <c r="I502" s="54"/>
      <c r="J502" s="37"/>
      <c r="K502" s="54"/>
      <c r="L502" s="54"/>
      <c r="M502" s="54"/>
      <c r="O502" s="37"/>
    </row>
    <row r="503" spans="6:15" ht="12.75" customHeight="1">
      <c r="F503" s="54"/>
      <c r="G503" s="54"/>
      <c r="H503" s="54"/>
      <c r="I503" s="54"/>
      <c r="J503" s="37"/>
      <c r="K503" s="54"/>
      <c r="L503" s="54"/>
      <c r="M503" s="54"/>
      <c r="O503" s="37"/>
    </row>
    <row r="504" spans="6:15" ht="12.75" customHeight="1">
      <c r="F504" s="54"/>
      <c r="G504" s="54"/>
      <c r="H504" s="54"/>
      <c r="I504" s="54"/>
      <c r="J504" s="37"/>
      <c r="K504" s="54"/>
      <c r="L504" s="54"/>
      <c r="M504" s="54"/>
      <c r="O504" s="37"/>
    </row>
    <row r="505" spans="6:15" ht="15" customHeight="1">
      <c r="F505" s="54"/>
      <c r="G505" s="54"/>
      <c r="H505" s="54"/>
      <c r="I505" s="54"/>
      <c r="J505" s="37"/>
      <c r="K505" s="54"/>
      <c r="L505" s="54"/>
      <c r="M505" s="54"/>
      <c r="O505" s="37"/>
    </row>
  </sheetData>
  <mergeCells count="75">
    <mergeCell ref="P86:P87"/>
    <mergeCell ref="A52:A53"/>
    <mergeCell ref="B52:B53"/>
    <mergeCell ref="J52:J53"/>
    <mergeCell ref="P61:P62"/>
    <mergeCell ref="M54:M55"/>
    <mergeCell ref="N54:N55"/>
    <mergeCell ref="O54:O55"/>
    <mergeCell ref="P54:P55"/>
    <mergeCell ref="J56:J57"/>
    <mergeCell ref="A56:A57"/>
    <mergeCell ref="B56:B57"/>
    <mergeCell ref="A54:A55"/>
    <mergeCell ref="B54:B55"/>
    <mergeCell ref="J54:J55"/>
    <mergeCell ref="M56:M57"/>
    <mergeCell ref="A46:A47"/>
    <mergeCell ref="B46:B47"/>
    <mergeCell ref="A48:A51"/>
    <mergeCell ref="B48:B51"/>
    <mergeCell ref="J48:J51"/>
    <mergeCell ref="J46:J47"/>
    <mergeCell ref="P46:P47"/>
    <mergeCell ref="O48:O51"/>
    <mergeCell ref="P48:P51"/>
    <mergeCell ref="N48:N51"/>
    <mergeCell ref="M48:M51"/>
    <mergeCell ref="M46:M47"/>
    <mergeCell ref="N46:N47"/>
    <mergeCell ref="O46:O47"/>
    <mergeCell ref="P56:P57"/>
    <mergeCell ref="M52:M53"/>
    <mergeCell ref="N52:N53"/>
    <mergeCell ref="O52:O53"/>
    <mergeCell ref="P52:P53"/>
    <mergeCell ref="O56:O57"/>
    <mergeCell ref="P63:P64"/>
    <mergeCell ref="O63:O64"/>
    <mergeCell ref="P59:P60"/>
    <mergeCell ref="J61:J62"/>
    <mergeCell ref="M61:M62"/>
    <mergeCell ref="O61:O62"/>
    <mergeCell ref="J59:J60"/>
    <mergeCell ref="M59:M60"/>
    <mergeCell ref="O59:O60"/>
    <mergeCell ref="J63:J64"/>
    <mergeCell ref="A59:A60"/>
    <mergeCell ref="M63:M64"/>
    <mergeCell ref="B59:B60"/>
    <mergeCell ref="A63:A64"/>
    <mergeCell ref="B63:B64"/>
    <mergeCell ref="A61:A62"/>
    <mergeCell ref="B61:B62"/>
    <mergeCell ref="P79:P80"/>
    <mergeCell ref="J79:J80"/>
    <mergeCell ref="A79:A80"/>
    <mergeCell ref="B79:B80"/>
    <mergeCell ref="M67:M68"/>
    <mergeCell ref="O67:O68"/>
    <mergeCell ref="A70:A71"/>
    <mergeCell ref="B70:B71"/>
    <mergeCell ref="J70:J71"/>
    <mergeCell ref="P67:P68"/>
    <mergeCell ref="P70:P71"/>
    <mergeCell ref="O70:O71"/>
    <mergeCell ref="M79:M80"/>
    <mergeCell ref="O79:O80"/>
    <mergeCell ref="O86:O87"/>
    <mergeCell ref="A67:A68"/>
    <mergeCell ref="B67:B68"/>
    <mergeCell ref="J67:J68"/>
    <mergeCell ref="M70:M71"/>
    <mergeCell ref="A86:A87"/>
    <mergeCell ref="B86:B87"/>
    <mergeCell ref="J86:J87"/>
  </mergeCells>
  <hyperlinks>
    <hyperlink ref="M5" location="Main!A1" display="Back To Main Page"/>
  </hyperlinks>
  <printOptions/>
  <pageMargins left="0.7" right="0.7" top="0.75" bottom="0.75" header="0" footer="0"/>
  <pageSetup horizontalDpi="600" verticalDpi="600" orientation="portrait" r:id="rId2"/>
  <ignoredErrors>
    <ignoredError sqref="K64 K61 K62:K63 K53:L60 L62:L63 L61 K71 K68 K8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Neeraj Sharma</dc:creator>
  <cp:keywords/>
  <dc:description/>
  <cp:lastModifiedBy>Kamlesh Jain</cp:lastModifiedBy>
  <cp:lastPrinted>2023-07-25T18:59:36Z</cp:lastPrinted>
  <dcterms:created xsi:type="dcterms:W3CDTF">2015-06-08T02:34:00Z</dcterms:created>
  <dcterms:modified xsi:type="dcterms:W3CDTF">2024-07-01T18:46:21Z</dcterms:modified>
  <cp:category/>
  <cp:version/>
  <cp:contentType/>
  <cp:contentStatus/>
</cp:coreProperties>
</file>